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<sst xmlns="http://schemas.openxmlformats.org/spreadsheetml/2006/main" count="238" uniqueCount="182">
  <si>
    <t>Register of Overseas Travellers - Conference Attendance November 2001 to June 2003</t>
  </si>
  <si>
    <t>Arrival</t>
  </si>
  <si>
    <t>Departure</t>
  </si>
  <si>
    <t>Total</t>
  </si>
  <si>
    <t>Last Name</t>
  </si>
  <si>
    <t>Location</t>
  </si>
  <si>
    <t>Reason for travel</t>
  </si>
  <si>
    <t>Destination</t>
  </si>
  <si>
    <t>Other</t>
  </si>
  <si>
    <t>Airfare</t>
  </si>
  <si>
    <t>Accommodation</t>
  </si>
  <si>
    <t>Conference</t>
  </si>
  <si>
    <t>No of</t>
  </si>
  <si>
    <t>Amount</t>
  </si>
  <si>
    <t>Costs</t>
  </si>
  <si>
    <t>Days</t>
  </si>
  <si>
    <t>BERRY</t>
  </si>
  <si>
    <t>Represent ABC at the 5th World Play conference in Dublin</t>
  </si>
  <si>
    <t>DUBLIN, IRELAND</t>
  </si>
  <si>
    <t>Stauntons on the Green</t>
  </si>
  <si>
    <t>CAVENETT</t>
  </si>
  <si>
    <t>Invitation from Oxford Uni to attend Public Service Communications Conference</t>
  </si>
  <si>
    <t>UNITED KINGDOM</t>
  </si>
  <si>
    <t>COLBERT</t>
  </si>
  <si>
    <t>Attend Conference, Meet with BBC + MD of AC Nielsen &amp; Taylor Nelson Sofres</t>
  </si>
  <si>
    <t>WASHINGTON DC, LONDON + SINGAPORE</t>
  </si>
  <si>
    <t>Raddison Barcelo Hotel + Le Meridien</t>
  </si>
  <si>
    <t>Attend Conference, visit BBC &amp; visit Audience research</t>
  </si>
  <si>
    <t>SWEDEN/UK/INDONESIA</t>
  </si>
  <si>
    <t>Manington Hotel, Grange Langham + Harbour Plaza North Point Hotel</t>
  </si>
  <si>
    <t>COLLIER</t>
  </si>
  <si>
    <t>Attend NAB Conference</t>
  </si>
  <si>
    <t>PRAGUE + VIENNA</t>
  </si>
  <si>
    <t>Hilton Hotel</t>
  </si>
  <si>
    <t>CRAIG</t>
  </si>
  <si>
    <t xml:space="preserve">Winner of International Broadcasting Convention 2002 Scholarship </t>
  </si>
  <si>
    <t>AMSTERDAM, NETHERLANDS + LONDON, UK</t>
  </si>
  <si>
    <t>Renaissance + Fitzrovia</t>
  </si>
  <si>
    <t>CRAWFORD</t>
  </si>
  <si>
    <t>Attend the PBI 2002 Conference</t>
  </si>
  <si>
    <t xml:space="preserve">HONG KONG  </t>
  </si>
  <si>
    <t xml:space="preserve">Regal Kowloon </t>
  </si>
  <si>
    <t>CUMMINS</t>
  </si>
  <si>
    <t>Attend World Congress on History Producers 2002</t>
  </si>
  <si>
    <t>BERLIN, GERMANY</t>
  </si>
  <si>
    <t>Intercontinental</t>
  </si>
  <si>
    <t>DE BLAS</t>
  </si>
  <si>
    <t>Attend World Summit on Sustainable Devp't + Program collection</t>
  </si>
  <si>
    <t>SOUTH AFRICA</t>
  </si>
  <si>
    <t>SINGAPORE</t>
  </si>
  <si>
    <t>DOBELL</t>
  </si>
  <si>
    <t>Attend Int'l Institute for Strategic Studies Asia Security Conference</t>
  </si>
  <si>
    <t>Shangrila Hotel</t>
  </si>
  <si>
    <t>DUCKER</t>
  </si>
  <si>
    <t xml:space="preserve">Attend International Broadcasting Convention 2002 </t>
  </si>
  <si>
    <t xml:space="preserve">AMSTERDAM, NETHERLANDS </t>
  </si>
  <si>
    <t xml:space="preserve">Renaissance </t>
  </si>
  <si>
    <t>FORD</t>
  </si>
  <si>
    <t>LAS VEGAS - USA</t>
  </si>
  <si>
    <t>MGM Grand + Ramada Inn</t>
  </si>
  <si>
    <t>HASTINGS</t>
  </si>
  <si>
    <t>Attend 28th AIBD Governing Council, AIBD Gen Conference &amp; associated meetings</t>
  </si>
  <si>
    <t>HANOI, VIETNAM</t>
  </si>
  <si>
    <t>HURLEY</t>
  </si>
  <si>
    <t>U S A + CANADA</t>
  </si>
  <si>
    <t>Hilton, Mayflower Park Hotel, Holiday Inn + Crown Plaza</t>
  </si>
  <si>
    <t>JADEJA</t>
  </si>
  <si>
    <t>Attend Radiocommunication Bureau Conference Preparatory Meeting</t>
  </si>
  <si>
    <t>GENEVA, SWITZERLAND</t>
  </si>
  <si>
    <t>Citadines Apartments</t>
  </si>
  <si>
    <t>JARVIS</t>
  </si>
  <si>
    <t>Attend NAB Conference + Visit BBC</t>
  </si>
  <si>
    <t>PRAGUE + LONDON</t>
  </si>
  <si>
    <t>KEATS</t>
  </si>
  <si>
    <t>Attend Broadcast Asia 2002 conference</t>
  </si>
  <si>
    <t>Orchard Parade Hotel</t>
  </si>
  <si>
    <t>MALCOLM</t>
  </si>
  <si>
    <t>Attend AAAS Conference + program collection</t>
  </si>
  <si>
    <t>USA</t>
  </si>
  <si>
    <t>Sheraton Hotel + Georgetown Suites</t>
  </si>
  <si>
    <t>MARSHALL</t>
  </si>
  <si>
    <t>Marina Mandarin</t>
  </si>
  <si>
    <t>McGOWAN</t>
  </si>
  <si>
    <t>McINTYRE</t>
  </si>
  <si>
    <t>NICHOLAS</t>
  </si>
  <si>
    <t>Attend 7th Annual Int'l Radio Creative &amp; Production Summit</t>
  </si>
  <si>
    <t>LOS ANGELES, USA</t>
  </si>
  <si>
    <t>Doubletree Hotel</t>
  </si>
  <si>
    <t>O'DONNELL</t>
  </si>
  <si>
    <t>LAS VEGAS, USA</t>
  </si>
  <si>
    <t>MGM Grand</t>
  </si>
  <si>
    <t>O'KEEFFE</t>
  </si>
  <si>
    <t>INDONESIA</t>
  </si>
  <si>
    <t>Novatel Bagar</t>
  </si>
  <si>
    <t>PHILLIPS</t>
  </si>
  <si>
    <t>RASMUSSEN</t>
  </si>
  <si>
    <t>Attend the Radio Academy Conference</t>
  </si>
  <si>
    <t>LONDON/CAMBRIDGE, UK</t>
  </si>
  <si>
    <t>Regent Hotel + Citadines Holborn</t>
  </si>
  <si>
    <t>REDFERN</t>
  </si>
  <si>
    <t>Attend 28th Annual Int'l Feature Conference</t>
  </si>
  <si>
    <t>ZAGREB-CROATIA</t>
  </si>
  <si>
    <t>Palace Hotel</t>
  </si>
  <si>
    <t>SILVA</t>
  </si>
  <si>
    <t>SPENCE</t>
  </si>
  <si>
    <t>Attend IASA Conference/meetings + ARSC Conference</t>
  </si>
  <si>
    <t>DENMARK + FINLAND</t>
  </si>
  <si>
    <t>Scandic Plaza Hotel + Sokos Hotel</t>
  </si>
  <si>
    <t>Attend Annual conference &amp; meetings of Int'l Assoc of Sound &amp; Ausio Visual Archives</t>
  </si>
  <si>
    <t>DENMARK</t>
  </si>
  <si>
    <t>Scandic Plaza Hotel</t>
  </si>
  <si>
    <t>STEFFENS</t>
  </si>
  <si>
    <t xml:space="preserve">Attend AAAS Conference + collection of various program material  </t>
  </si>
  <si>
    <t>U S A</t>
  </si>
  <si>
    <t>Century Wilshire Hotel + Westin Hotel</t>
  </si>
  <si>
    <t>SWAN</t>
  </si>
  <si>
    <t>Sheraton Hotel + Bed and Breakfast</t>
  </si>
  <si>
    <t>UK/SWEDEN/HELSINKI/USA</t>
  </si>
  <si>
    <t>TILOCCA</t>
  </si>
  <si>
    <t>Attend Newsworld, Online Info 2001 &amp; Sports Conferences + Visit BBC</t>
  </si>
  <si>
    <t>SPAIN/LONDON</t>
  </si>
  <si>
    <t>Barcelona Plaza Hotel, Sloane Sqaure Apts + Holiday Inn Hotel</t>
  </si>
  <si>
    <t>TODD</t>
  </si>
  <si>
    <t>WALSH</t>
  </si>
  <si>
    <t xml:space="preserve">Attend WAM Conference </t>
  </si>
  <si>
    <t>CANNES, FRANCE</t>
  </si>
  <si>
    <t>Hotel Martinez + Vanderbilt</t>
  </si>
  <si>
    <t>WILLIAMS</t>
  </si>
  <si>
    <t>Hyatt Regency + La Joll Bed &amp; Breakfast</t>
  </si>
  <si>
    <t>Marriot Hotel + Georgetown Suites</t>
  </si>
  <si>
    <t>Attend Pacific Science Association Congress</t>
  </si>
  <si>
    <t>BANGKOK, THAILAND</t>
  </si>
  <si>
    <t>conf paid</t>
  </si>
  <si>
    <t>Sofitel Plaza Hotel</t>
  </si>
  <si>
    <t>WOOD</t>
  </si>
  <si>
    <t>Attend International Broadcasting Convention 2002  + visit BBC</t>
  </si>
  <si>
    <t>UECHTRITZ</t>
  </si>
  <si>
    <t>Attend Newsworld Asia Conference + London meetings</t>
  </si>
  <si>
    <t>BARCELONA, SPAIN + LONDON, UK</t>
  </si>
  <si>
    <t>Fira Palace Hotel + Fitzrovia</t>
  </si>
  <si>
    <t>CAMERON</t>
  </si>
  <si>
    <t>TULLOCH</t>
  </si>
  <si>
    <t>HAMILTON</t>
  </si>
  <si>
    <t>Attend Indian Ocean Rim Conference</t>
  </si>
  <si>
    <t>paid</t>
  </si>
  <si>
    <t>BOWMAN</t>
  </si>
  <si>
    <t>Attend Promax + BDA Conference</t>
  </si>
  <si>
    <t>Wilshire Grand Hotel</t>
  </si>
  <si>
    <t>VLAKHOUDIS</t>
  </si>
  <si>
    <t>LALOR</t>
  </si>
  <si>
    <t>Attend Newsworld Conference + Meetings</t>
  </si>
  <si>
    <t>INDONESIA + SINGAPORE</t>
  </si>
  <si>
    <t>Mandarin Oriental Hotel + Grand Copthorn</t>
  </si>
  <si>
    <t>Attend Newsworld Conference</t>
  </si>
  <si>
    <t>Grand Copthorn</t>
  </si>
  <si>
    <t>KARP</t>
  </si>
  <si>
    <t>Attend Science + History Congress</t>
  </si>
  <si>
    <t>Intercontinental + Charlotte St Hotel</t>
  </si>
  <si>
    <t>Attend Newsworld Conference + UK Meetings</t>
  </si>
  <si>
    <t>IRELAND + UK</t>
  </si>
  <si>
    <t>Fitzrovia (Irish accom.paid)</t>
  </si>
  <si>
    <t>MANZOUFAS</t>
  </si>
  <si>
    <t>Attend Reelscreen Summit + Meetings</t>
  </si>
  <si>
    <t>WASHINGTON + NEW YORK, USA</t>
  </si>
  <si>
    <t>Hyatt Regency + Tribeca Grand</t>
  </si>
  <si>
    <t xml:space="preserve"> World Bank Institute Paid</t>
  </si>
  <si>
    <t>Fitzrovia Hotel, Sokos Hotel + Raddison Hotel</t>
  </si>
  <si>
    <t>Burlington Hotel + Fitzrovia Hotel</t>
  </si>
  <si>
    <t>Hilton Hotel + Fitzrovia Hotel</t>
  </si>
  <si>
    <t xml:space="preserve">** all airfares listed are based on proposed budget figures </t>
  </si>
  <si>
    <t>* italic text are based on travel proposal budget not actual costs</t>
  </si>
  <si>
    <t>Attend The Australia-Indonesia Young Leaders Dialogue</t>
  </si>
  <si>
    <t>GERMANY + UK</t>
  </si>
  <si>
    <t>Fitzrovia (Barcelona accom. covered by conference)</t>
  </si>
  <si>
    <t>Fitzrovia Grange</t>
  </si>
  <si>
    <t>Aladdin Resort</t>
  </si>
  <si>
    <t>Mount Nelson Hotel</t>
  </si>
  <si>
    <t>Daewoo Hotel</t>
  </si>
  <si>
    <t>BALDING</t>
  </si>
  <si>
    <t>HONG KONG</t>
  </si>
  <si>
    <t>Holiday Inn, The Norwood Cottage, Hlalanathi Forest Camp, Hilltop Camp, Seasands Lodge, Mantuma Camp</t>
  </si>
  <si>
    <t xml:space="preserve">Attend PBI Conference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</si>
</sst>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</numFmts>
  <fonts count="6">
    <font>
      <sz val="10"/>
      <name val="Arial"/>
      <family val="0"/>
    </font>
    <font>
      <sz val="10"/>
      <color indexed="8"/>
      <name val="AvantGarde"/>
      <family val="2"/>
    </font>
    <font>
      <b/>
      <sz val="14"/>
      <color indexed="8"/>
      <name val="AvantGarde"/>
      <family val="0"/>
    </font>
    <font>
      <b/>
      <sz val="12"/>
      <color indexed="8"/>
      <name val="AvantGarde"/>
      <family val="2"/>
    </font>
    <font>
      <sz val="10"/>
      <name val="AvantGarde"/>
      <family val="0"/>
    </font>
    <font>
      <i/>
      <sz val="10"/>
      <name val="AvantGard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8" fontId="1" fillId="0" borderId="11" xfId="17" applyNumberFormat="1" applyFont="1" applyFill="1" applyBorder="1" applyAlignment="1">
      <alignment horizontal="right" wrapText="1"/>
    </xf>
    <xf numFmtId="8" fontId="1" fillId="0" borderId="11" xfId="17" applyNumberFormat="1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8" fontId="1" fillId="0" borderId="11" xfId="17" applyNumberFormat="1" applyFont="1" applyFill="1" applyBorder="1" applyAlignment="1">
      <alignment horizontal="right"/>
    </xf>
    <xf numFmtId="8" fontId="1" fillId="0" borderId="11" xfId="15" applyNumberFormat="1" applyFont="1" applyFill="1" applyBorder="1" applyAlignment="1">
      <alignment horizontal="left"/>
    </xf>
    <xf numFmtId="8" fontId="1" fillId="0" borderId="11" xfId="15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8" fontId="5" fillId="0" borderId="11" xfId="15" applyNumberFormat="1" applyFont="1" applyFill="1" applyBorder="1" applyAlignment="1">
      <alignment horizontal="right"/>
    </xf>
    <xf numFmtId="8" fontId="5" fillId="0" borderId="11" xfId="15" applyNumberFormat="1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wrapText="1"/>
    </xf>
    <xf numFmtId="8" fontId="1" fillId="0" borderId="11" xfId="15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8" fontId="1" fillId="0" borderId="11" xfId="17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8" fontId="1" fillId="0" borderId="11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 horizontal="center" wrapText="1"/>
    </xf>
    <xf numFmtId="8" fontId="1" fillId="0" borderId="11" xfId="15" applyNumberFormat="1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/>
    </xf>
    <xf numFmtId="8" fontId="4" fillId="0" borderId="11" xfId="15" applyNumberFormat="1" applyFont="1" applyFill="1" applyBorder="1" applyAlignment="1">
      <alignment horizontal="right"/>
    </xf>
    <xf numFmtId="8" fontId="4" fillId="0" borderId="11" xfId="15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31">
      <pane xSplit="4" topLeftCell="F1" activePane="topRight" state="frozen"/>
      <selection pane="topLeft" activeCell="A1" sqref="A1"/>
      <selection pane="topRight" activeCell="F53" sqref="F53"/>
    </sheetView>
  </sheetViews>
  <sheetFormatPr defaultColWidth="9.140625" defaultRowHeight="12.75"/>
  <cols>
    <col min="1" max="2" width="10.140625" style="0" customWidth="1"/>
    <col min="3" max="3" width="7.28125" style="0" customWidth="1"/>
    <col min="4" max="4" width="16.140625" style="0" customWidth="1"/>
    <col min="5" max="5" width="78.28125" style="0" customWidth="1"/>
    <col min="6" max="6" width="41.28125" style="0" customWidth="1"/>
    <col min="7" max="7" width="22.00390625" style="0" customWidth="1"/>
    <col min="8" max="8" width="64.00390625" style="0" customWidth="1"/>
    <col min="9" max="9" width="11.28125" style="0" customWidth="1"/>
    <col min="10" max="11" width="13.28125" style="0" customWidth="1"/>
  </cols>
  <sheetData>
    <row r="1" spans="1:11" ht="12.75">
      <c r="A1" s="1"/>
      <c r="B1" s="1"/>
      <c r="C1" s="1"/>
      <c r="D1" s="2"/>
      <c r="E1" s="2"/>
      <c r="F1" s="1"/>
      <c r="G1" s="3"/>
      <c r="H1" s="4"/>
      <c r="I1" s="2"/>
      <c r="J1" s="2"/>
      <c r="K1" s="2"/>
    </row>
    <row r="2" spans="1:11" ht="12.75">
      <c r="A2" s="5"/>
      <c r="B2" s="5"/>
      <c r="C2" s="5"/>
      <c r="D2" s="5"/>
      <c r="E2" s="5"/>
      <c r="F2" s="5"/>
      <c r="G2" s="3"/>
      <c r="H2" s="4"/>
      <c r="I2" s="2"/>
      <c r="J2" s="2"/>
      <c r="K2" s="2"/>
    </row>
    <row r="3" spans="1:11" ht="18">
      <c r="A3" s="6" t="s">
        <v>0</v>
      </c>
      <c r="B3" s="7"/>
      <c r="C3" s="7"/>
      <c r="D3" s="7"/>
      <c r="E3" s="7"/>
      <c r="F3" s="7"/>
      <c r="G3" s="8"/>
      <c r="H3" s="4"/>
      <c r="I3" s="2"/>
      <c r="J3" s="2"/>
      <c r="K3" s="2"/>
    </row>
    <row r="4" spans="1:11" ht="18">
      <c r="A4" s="6"/>
      <c r="B4" s="7"/>
      <c r="C4" s="7"/>
      <c r="D4" s="7"/>
      <c r="E4" s="7"/>
      <c r="F4" s="7"/>
      <c r="G4" s="8"/>
      <c r="H4" s="4"/>
      <c r="I4" s="2"/>
      <c r="J4" s="2"/>
      <c r="K4" s="2"/>
    </row>
    <row r="5" spans="1:11" ht="18">
      <c r="A5" s="6"/>
      <c r="B5" s="7"/>
      <c r="C5" s="7"/>
      <c r="D5" s="7"/>
      <c r="E5" s="7"/>
      <c r="F5" s="7"/>
      <c r="G5" s="8"/>
      <c r="H5" s="4"/>
      <c r="I5" s="2"/>
      <c r="J5" s="2"/>
      <c r="K5" s="2"/>
    </row>
    <row r="6" spans="1:11" ht="13.5" thickBot="1">
      <c r="A6" s="5"/>
      <c r="B6" s="5"/>
      <c r="C6" s="5"/>
      <c r="D6" s="5"/>
      <c r="E6" s="5"/>
      <c r="F6" s="5"/>
      <c r="G6" s="9"/>
      <c r="H6" s="4"/>
      <c r="I6" s="2"/>
      <c r="J6" s="2"/>
      <c r="K6" s="2"/>
    </row>
    <row r="7" spans="1:11" ht="12.75">
      <c r="A7" s="10" t="s">
        <v>1</v>
      </c>
      <c r="B7" s="11" t="s">
        <v>2</v>
      </c>
      <c r="C7" s="11" t="s">
        <v>3</v>
      </c>
      <c r="D7" s="11" t="s">
        <v>4</v>
      </c>
      <c r="E7" s="11" t="s">
        <v>6</v>
      </c>
      <c r="F7" s="11" t="s">
        <v>7</v>
      </c>
      <c r="G7" s="10" t="s">
        <v>9</v>
      </c>
      <c r="H7" s="69" t="s">
        <v>10</v>
      </c>
      <c r="I7" s="70"/>
      <c r="J7" s="12" t="s">
        <v>11</v>
      </c>
      <c r="K7" s="13" t="s">
        <v>8</v>
      </c>
    </row>
    <row r="8" spans="1:11" ht="12.75">
      <c r="A8" s="14"/>
      <c r="B8" s="15"/>
      <c r="C8" s="15" t="s">
        <v>12</v>
      </c>
      <c r="D8" s="15"/>
      <c r="E8" s="15"/>
      <c r="F8" s="15"/>
      <c r="G8" s="14"/>
      <c r="H8" s="14" t="s">
        <v>5</v>
      </c>
      <c r="I8" s="16" t="s">
        <v>13</v>
      </c>
      <c r="J8" s="17" t="s">
        <v>14</v>
      </c>
      <c r="K8" s="18" t="s">
        <v>14</v>
      </c>
    </row>
    <row r="9" spans="1:11" ht="12.75">
      <c r="A9" s="19"/>
      <c r="B9" s="15"/>
      <c r="C9" s="15" t="s">
        <v>15</v>
      </c>
      <c r="D9" s="15"/>
      <c r="E9" s="15"/>
      <c r="F9" s="15"/>
      <c r="G9" s="14"/>
      <c r="H9" s="20"/>
      <c r="I9" s="21"/>
      <c r="J9" s="14"/>
      <c r="K9" s="22"/>
    </row>
    <row r="10" spans="1:11" ht="12.75">
      <c r="A10" s="42">
        <v>37200</v>
      </c>
      <c r="B10" s="42">
        <v>37210</v>
      </c>
      <c r="C10" s="45">
        <f aca="true" t="shared" si="0" ref="C10:C63">B10-A10+1</f>
        <v>11</v>
      </c>
      <c r="D10" s="31" t="s">
        <v>23</v>
      </c>
      <c r="E10" s="32" t="s">
        <v>24</v>
      </c>
      <c r="F10" s="55" t="s">
        <v>25</v>
      </c>
      <c r="G10" s="44">
        <v>2600</v>
      </c>
      <c r="H10" s="35" t="s">
        <v>26</v>
      </c>
      <c r="I10" s="44">
        <v>1273.45</v>
      </c>
      <c r="J10" s="44"/>
      <c r="K10" s="44">
        <v>3768.17</v>
      </c>
    </row>
    <row r="11" spans="1:11" ht="12.75">
      <c r="A11" s="60">
        <v>37204</v>
      </c>
      <c r="B11" s="65">
        <v>37214</v>
      </c>
      <c r="C11" s="26">
        <v>10</v>
      </c>
      <c r="D11" s="31" t="s">
        <v>141</v>
      </c>
      <c r="E11" s="32" t="s">
        <v>137</v>
      </c>
      <c r="F11" s="27" t="s">
        <v>138</v>
      </c>
      <c r="G11" s="44">
        <v>7100</v>
      </c>
      <c r="H11" s="35" t="s">
        <v>173</v>
      </c>
      <c r="I11" s="44">
        <v>1362.87</v>
      </c>
      <c r="J11" s="44"/>
      <c r="K11" s="44">
        <v>1298.99</v>
      </c>
    </row>
    <row r="12" spans="1:11" ht="12.75">
      <c r="A12" s="46">
        <v>37206</v>
      </c>
      <c r="B12" s="46">
        <v>37232</v>
      </c>
      <c r="C12" s="47">
        <f t="shared" si="0"/>
        <v>27</v>
      </c>
      <c r="D12" s="48" t="s">
        <v>118</v>
      </c>
      <c r="E12" s="27" t="s">
        <v>119</v>
      </c>
      <c r="F12" s="27" t="s">
        <v>120</v>
      </c>
      <c r="G12" s="34">
        <v>6862.58</v>
      </c>
      <c r="H12" s="49" t="s">
        <v>121</v>
      </c>
      <c r="I12" s="34">
        <v>7208.67</v>
      </c>
      <c r="J12" s="34"/>
      <c r="K12" s="34">
        <v>5392.53</v>
      </c>
    </row>
    <row r="13" spans="1:11" ht="12.75">
      <c r="A13" s="60">
        <v>37206</v>
      </c>
      <c r="B13" s="65">
        <v>37223</v>
      </c>
      <c r="C13" s="26">
        <v>17</v>
      </c>
      <c r="D13" s="31" t="s">
        <v>136</v>
      </c>
      <c r="E13" s="32" t="s">
        <v>137</v>
      </c>
      <c r="F13" s="27" t="s">
        <v>138</v>
      </c>
      <c r="G13" s="44">
        <v>8674.68</v>
      </c>
      <c r="H13" s="35" t="s">
        <v>139</v>
      </c>
      <c r="I13" s="44">
        <v>5747.23</v>
      </c>
      <c r="J13" s="44"/>
      <c r="K13" s="44">
        <v>3566.99</v>
      </c>
    </row>
    <row r="14" spans="1:11" ht="12.75">
      <c r="A14" s="60">
        <v>37206</v>
      </c>
      <c r="B14" s="65">
        <v>37217</v>
      </c>
      <c r="C14" s="26">
        <v>11</v>
      </c>
      <c r="D14" s="31" t="s">
        <v>140</v>
      </c>
      <c r="E14" s="32" t="s">
        <v>137</v>
      </c>
      <c r="F14" s="27" t="s">
        <v>138</v>
      </c>
      <c r="G14" s="44">
        <v>7122</v>
      </c>
      <c r="H14" s="35" t="s">
        <v>139</v>
      </c>
      <c r="I14" s="44">
        <v>1362.87</v>
      </c>
      <c r="J14" s="44"/>
      <c r="K14" s="44">
        <v>1592.65</v>
      </c>
    </row>
    <row r="15" spans="1:11" ht="12.75">
      <c r="A15" s="23">
        <v>37295</v>
      </c>
      <c r="B15" s="23">
        <v>37306</v>
      </c>
      <c r="C15" s="24">
        <f t="shared" si="0"/>
        <v>12</v>
      </c>
      <c r="D15" s="25" t="s">
        <v>115</v>
      </c>
      <c r="E15" s="27" t="s">
        <v>77</v>
      </c>
      <c r="F15" s="27" t="s">
        <v>78</v>
      </c>
      <c r="G15" s="28">
        <v>2518</v>
      </c>
      <c r="H15" s="51" t="s">
        <v>116</v>
      </c>
      <c r="I15" s="33">
        <v>2292.65</v>
      </c>
      <c r="J15" s="33"/>
      <c r="K15" s="33">
        <v>4535.36</v>
      </c>
    </row>
    <row r="16" spans="1:11" ht="12.75">
      <c r="A16" s="23">
        <v>37297</v>
      </c>
      <c r="B16" s="23">
        <v>37306</v>
      </c>
      <c r="C16" s="24">
        <f t="shared" si="0"/>
        <v>10</v>
      </c>
      <c r="D16" s="25" t="s">
        <v>76</v>
      </c>
      <c r="E16" s="27" t="s">
        <v>77</v>
      </c>
      <c r="F16" s="27" t="s">
        <v>78</v>
      </c>
      <c r="G16" s="28">
        <v>3009</v>
      </c>
      <c r="H16" s="51" t="s">
        <v>79</v>
      </c>
      <c r="I16" s="33">
        <v>2691.43</v>
      </c>
      <c r="J16" s="33"/>
      <c r="K16" s="33">
        <v>2033.6</v>
      </c>
    </row>
    <row r="17" spans="1:11" ht="12.75">
      <c r="A17" s="23">
        <v>37297</v>
      </c>
      <c r="B17" s="23">
        <v>37306</v>
      </c>
      <c r="C17" s="24">
        <f t="shared" si="0"/>
        <v>10</v>
      </c>
      <c r="D17" s="25" t="s">
        <v>127</v>
      </c>
      <c r="E17" s="27" t="s">
        <v>77</v>
      </c>
      <c r="F17" s="27" t="s">
        <v>78</v>
      </c>
      <c r="G17" s="28">
        <v>2757</v>
      </c>
      <c r="H17" s="51" t="s">
        <v>128</v>
      </c>
      <c r="I17" s="33">
        <v>1456.25</v>
      </c>
      <c r="J17" s="33"/>
      <c r="K17" s="33">
        <v>2578.53</v>
      </c>
    </row>
    <row r="18" spans="1:11" ht="12.75">
      <c r="A18" s="23">
        <v>37335</v>
      </c>
      <c r="B18" s="23">
        <v>37342</v>
      </c>
      <c r="C18" s="24">
        <f t="shared" si="0"/>
        <v>8</v>
      </c>
      <c r="D18" s="25" t="s">
        <v>104</v>
      </c>
      <c r="E18" s="27" t="s">
        <v>105</v>
      </c>
      <c r="F18" s="27" t="s">
        <v>106</v>
      </c>
      <c r="G18" s="28">
        <v>2434.5</v>
      </c>
      <c r="H18" s="51" t="s">
        <v>107</v>
      </c>
      <c r="I18" s="33">
        <v>659.93</v>
      </c>
      <c r="J18" s="33"/>
      <c r="K18" s="33">
        <v>1263.59</v>
      </c>
    </row>
    <row r="19" spans="1:11" ht="12.75">
      <c r="A19" s="46">
        <v>37352</v>
      </c>
      <c r="B19" s="46">
        <v>37359</v>
      </c>
      <c r="C19" s="47">
        <f t="shared" si="0"/>
        <v>8</v>
      </c>
      <c r="D19" s="50" t="s">
        <v>57</v>
      </c>
      <c r="E19" s="27" t="s">
        <v>31</v>
      </c>
      <c r="F19" s="27" t="s">
        <v>58</v>
      </c>
      <c r="G19" s="34">
        <v>2233</v>
      </c>
      <c r="H19" s="49" t="s">
        <v>59</v>
      </c>
      <c r="I19" s="34">
        <f>1987.65+121.68</f>
        <v>2109.33</v>
      </c>
      <c r="J19" s="34">
        <v>769.57</v>
      </c>
      <c r="K19" s="34">
        <v>1595.67</v>
      </c>
    </row>
    <row r="20" spans="1:11" ht="12.75">
      <c r="A20" s="23">
        <v>37352</v>
      </c>
      <c r="B20" s="23">
        <v>37359</v>
      </c>
      <c r="C20" s="24">
        <f t="shared" si="0"/>
        <v>8</v>
      </c>
      <c r="D20" s="31" t="s">
        <v>88</v>
      </c>
      <c r="E20" s="27" t="s">
        <v>31</v>
      </c>
      <c r="F20" s="27" t="s">
        <v>89</v>
      </c>
      <c r="G20" s="28">
        <v>2233</v>
      </c>
      <c r="H20" s="29" t="s">
        <v>90</v>
      </c>
      <c r="I20" s="28">
        <f>1987.65+165.93</f>
        <v>2153.58</v>
      </c>
      <c r="J20" s="28">
        <v>769.57</v>
      </c>
      <c r="K20" s="28">
        <v>1826.39</v>
      </c>
    </row>
    <row r="21" spans="1:11" ht="12.75">
      <c r="A21" s="23">
        <v>37352</v>
      </c>
      <c r="B21" s="30">
        <v>37361</v>
      </c>
      <c r="C21" s="24">
        <f t="shared" si="0"/>
        <v>10</v>
      </c>
      <c r="D21" s="25" t="s">
        <v>94</v>
      </c>
      <c r="E21" s="27" t="s">
        <v>31</v>
      </c>
      <c r="F21" s="27" t="s">
        <v>89</v>
      </c>
      <c r="G21" s="28">
        <v>2233</v>
      </c>
      <c r="H21" s="49" t="s">
        <v>59</v>
      </c>
      <c r="I21" s="28">
        <f>1987.65+121.68</f>
        <v>2109.33</v>
      </c>
      <c r="J21" s="28">
        <v>769.57</v>
      </c>
      <c r="K21" s="28">
        <v>1499.44</v>
      </c>
    </row>
    <row r="22" spans="1:11" ht="12.75">
      <c r="A22" s="23">
        <v>37352</v>
      </c>
      <c r="B22" s="23">
        <v>37359</v>
      </c>
      <c r="C22" s="24">
        <f t="shared" si="0"/>
        <v>8</v>
      </c>
      <c r="D22" s="25" t="s">
        <v>103</v>
      </c>
      <c r="E22" s="27" t="s">
        <v>31</v>
      </c>
      <c r="F22" s="27" t="s">
        <v>89</v>
      </c>
      <c r="G22" s="28">
        <v>2233</v>
      </c>
      <c r="H22" s="29" t="s">
        <v>90</v>
      </c>
      <c r="I22" s="28">
        <v>2109.31</v>
      </c>
      <c r="J22" s="28">
        <v>769.57</v>
      </c>
      <c r="K22" s="28">
        <v>1728.86</v>
      </c>
    </row>
    <row r="23" spans="1:11" ht="12.75">
      <c r="A23" s="60">
        <v>37359</v>
      </c>
      <c r="B23" s="65">
        <v>37365</v>
      </c>
      <c r="C23" s="26">
        <v>6</v>
      </c>
      <c r="D23" s="31" t="s">
        <v>142</v>
      </c>
      <c r="E23" s="32" t="s">
        <v>143</v>
      </c>
      <c r="F23" s="27" t="s">
        <v>48</v>
      </c>
      <c r="G23" s="44" t="s">
        <v>165</v>
      </c>
      <c r="H23" s="61" t="s">
        <v>176</v>
      </c>
      <c r="I23" s="44" t="s">
        <v>144</v>
      </c>
      <c r="J23" s="44"/>
      <c r="K23" s="44">
        <v>195.61</v>
      </c>
    </row>
    <row r="24" spans="1:11" ht="12.75">
      <c r="A24" s="46">
        <v>37364</v>
      </c>
      <c r="B24" s="46">
        <v>37375</v>
      </c>
      <c r="C24" s="47">
        <f t="shared" si="0"/>
        <v>12</v>
      </c>
      <c r="D24" s="58" t="s">
        <v>99</v>
      </c>
      <c r="E24" s="27" t="s">
        <v>100</v>
      </c>
      <c r="F24" s="27" t="s">
        <v>101</v>
      </c>
      <c r="G24" s="34">
        <v>2169</v>
      </c>
      <c r="H24" s="49" t="s">
        <v>102</v>
      </c>
      <c r="I24" s="34">
        <v>1406.31</v>
      </c>
      <c r="J24" s="34"/>
      <c r="K24" s="34">
        <v>1685.92</v>
      </c>
    </row>
    <row r="25" spans="1:11" ht="12.75">
      <c r="A25" s="46">
        <v>37398</v>
      </c>
      <c r="B25" s="46">
        <v>37403</v>
      </c>
      <c r="C25" s="47">
        <f t="shared" si="0"/>
        <v>6</v>
      </c>
      <c r="D25" s="55" t="s">
        <v>91</v>
      </c>
      <c r="E25" s="27" t="s">
        <v>171</v>
      </c>
      <c r="F25" s="27" t="s">
        <v>92</v>
      </c>
      <c r="G25" s="34">
        <v>179</v>
      </c>
      <c r="H25" s="49" t="s">
        <v>93</v>
      </c>
      <c r="I25" s="34">
        <f>148.23+139.03</f>
        <v>287.26</v>
      </c>
      <c r="J25" s="34"/>
      <c r="K25" s="34">
        <v>1180.34</v>
      </c>
    </row>
    <row r="26" spans="1:11" ht="12.75">
      <c r="A26" s="46">
        <v>37406</v>
      </c>
      <c r="B26" s="46">
        <v>37411</v>
      </c>
      <c r="C26" s="47">
        <f t="shared" si="0"/>
        <v>6</v>
      </c>
      <c r="D26" s="48" t="s">
        <v>50</v>
      </c>
      <c r="E26" s="27" t="s">
        <v>51</v>
      </c>
      <c r="F26" s="27" t="s">
        <v>49</v>
      </c>
      <c r="G26" s="34">
        <v>651.5</v>
      </c>
      <c r="H26" s="49" t="s">
        <v>52</v>
      </c>
      <c r="I26" s="34">
        <v>1334.21</v>
      </c>
      <c r="J26" s="34"/>
      <c r="K26" s="34">
        <v>956.43</v>
      </c>
    </row>
    <row r="27" spans="1:11" ht="12.75">
      <c r="A27" s="46">
        <v>37414</v>
      </c>
      <c r="B27" s="46">
        <v>37424</v>
      </c>
      <c r="C27" s="47">
        <f t="shared" si="0"/>
        <v>11</v>
      </c>
      <c r="D27" s="48" t="s">
        <v>123</v>
      </c>
      <c r="E27" s="27" t="s">
        <v>124</v>
      </c>
      <c r="F27" s="27" t="s">
        <v>125</v>
      </c>
      <c r="G27" s="34">
        <v>6195</v>
      </c>
      <c r="H27" s="49" t="s">
        <v>126</v>
      </c>
      <c r="I27" s="34">
        <v>4556.79</v>
      </c>
      <c r="J27" s="34"/>
      <c r="K27" s="34">
        <v>2222.84</v>
      </c>
    </row>
    <row r="28" spans="1:11" ht="12.75">
      <c r="A28" s="23">
        <v>37424</v>
      </c>
      <c r="B28" s="23">
        <v>37429</v>
      </c>
      <c r="C28" s="24">
        <f t="shared" si="0"/>
        <v>6</v>
      </c>
      <c r="D28" s="56" t="s">
        <v>73</v>
      </c>
      <c r="E28" s="57" t="s">
        <v>74</v>
      </c>
      <c r="F28" s="63" t="s">
        <v>49</v>
      </c>
      <c r="G28" s="28">
        <v>2709</v>
      </c>
      <c r="H28" s="29" t="s">
        <v>75</v>
      </c>
      <c r="I28" s="28">
        <v>953.5</v>
      </c>
      <c r="J28" s="28"/>
      <c r="K28" s="28">
        <v>805.28</v>
      </c>
    </row>
    <row r="29" spans="1:11" ht="12.75">
      <c r="A29" s="46">
        <v>37424</v>
      </c>
      <c r="B29" s="46">
        <v>37427</v>
      </c>
      <c r="C29" s="47">
        <f t="shared" si="0"/>
        <v>4</v>
      </c>
      <c r="D29" s="48" t="s">
        <v>80</v>
      </c>
      <c r="E29" s="27" t="s">
        <v>74</v>
      </c>
      <c r="F29" s="27" t="s">
        <v>49</v>
      </c>
      <c r="G29" s="34">
        <v>2795.09</v>
      </c>
      <c r="H29" s="49" t="s">
        <v>81</v>
      </c>
      <c r="I29" s="34">
        <v>697.95</v>
      </c>
      <c r="J29" s="34"/>
      <c r="K29" s="34">
        <v>746.48</v>
      </c>
    </row>
    <row r="30" spans="1:11" ht="12.75">
      <c r="A30" s="46">
        <v>37424</v>
      </c>
      <c r="B30" s="46">
        <v>37429</v>
      </c>
      <c r="C30" s="47">
        <f t="shared" si="0"/>
        <v>6</v>
      </c>
      <c r="D30" s="55" t="s">
        <v>83</v>
      </c>
      <c r="E30" s="59" t="s">
        <v>74</v>
      </c>
      <c r="F30" s="27" t="s">
        <v>49</v>
      </c>
      <c r="G30" s="34">
        <v>2709</v>
      </c>
      <c r="H30" s="49" t="s">
        <v>75</v>
      </c>
      <c r="I30" s="34">
        <v>953.5</v>
      </c>
      <c r="J30" s="34"/>
      <c r="K30" s="34">
        <v>837.84</v>
      </c>
    </row>
    <row r="31" spans="1:11" ht="12.75">
      <c r="A31" s="60">
        <v>37431</v>
      </c>
      <c r="B31" s="65">
        <v>37805</v>
      </c>
      <c r="C31" s="26">
        <v>9</v>
      </c>
      <c r="D31" s="31" t="s">
        <v>145</v>
      </c>
      <c r="E31" s="32" t="s">
        <v>146</v>
      </c>
      <c r="F31" s="27" t="s">
        <v>78</v>
      </c>
      <c r="G31" s="44">
        <v>6195</v>
      </c>
      <c r="H31" s="35" t="s">
        <v>147</v>
      </c>
      <c r="I31" s="44">
        <v>2424.09</v>
      </c>
      <c r="J31" s="44">
        <v>1500</v>
      </c>
      <c r="K31" s="44">
        <v>2556.44</v>
      </c>
    </row>
    <row r="32" spans="1:11" ht="12.75">
      <c r="A32" s="60">
        <v>37431</v>
      </c>
      <c r="B32" s="65">
        <v>37440</v>
      </c>
      <c r="C32" s="26">
        <v>9</v>
      </c>
      <c r="D32" s="31" t="s">
        <v>148</v>
      </c>
      <c r="E32" s="32" t="s">
        <v>146</v>
      </c>
      <c r="F32" s="27" t="s">
        <v>78</v>
      </c>
      <c r="G32" s="44">
        <v>6195</v>
      </c>
      <c r="H32" s="35" t="s">
        <v>147</v>
      </c>
      <c r="I32" s="44">
        <v>2424.09</v>
      </c>
      <c r="J32" s="44">
        <v>1500</v>
      </c>
      <c r="K32" s="44">
        <v>2556.44</v>
      </c>
    </row>
    <row r="33" spans="1:11" ht="12.75">
      <c r="A33" s="60">
        <v>37431</v>
      </c>
      <c r="B33" s="65">
        <v>37440</v>
      </c>
      <c r="C33" s="26">
        <v>9</v>
      </c>
      <c r="D33" s="31" t="s">
        <v>149</v>
      </c>
      <c r="E33" s="32" t="s">
        <v>146</v>
      </c>
      <c r="F33" s="27" t="s">
        <v>78</v>
      </c>
      <c r="G33" s="44">
        <v>6195</v>
      </c>
      <c r="H33" s="35" t="s">
        <v>147</v>
      </c>
      <c r="I33" s="44">
        <v>4434</v>
      </c>
      <c r="J33" s="44">
        <v>1500</v>
      </c>
      <c r="K33" s="44">
        <v>4604</v>
      </c>
    </row>
    <row r="34" spans="1:11" ht="12.75">
      <c r="A34" s="46">
        <v>37436</v>
      </c>
      <c r="B34" s="46">
        <v>37443</v>
      </c>
      <c r="C34" s="47">
        <f t="shared" si="0"/>
        <v>8</v>
      </c>
      <c r="D34" s="48" t="s">
        <v>95</v>
      </c>
      <c r="E34" s="27" t="s">
        <v>96</v>
      </c>
      <c r="F34" s="27" t="s">
        <v>97</v>
      </c>
      <c r="G34" s="34">
        <v>7035</v>
      </c>
      <c r="H34" s="49" t="s">
        <v>98</v>
      </c>
      <c r="I34" s="34">
        <v>1452.59</v>
      </c>
      <c r="J34" s="34"/>
      <c r="K34" s="34">
        <v>1196.53</v>
      </c>
    </row>
    <row r="35" spans="1:11" ht="12.75">
      <c r="A35" s="60">
        <v>37465</v>
      </c>
      <c r="B35" s="65">
        <v>37471</v>
      </c>
      <c r="C35" s="26">
        <v>6</v>
      </c>
      <c r="D35" s="31" t="s">
        <v>136</v>
      </c>
      <c r="E35" s="32" t="s">
        <v>150</v>
      </c>
      <c r="F35" s="27" t="s">
        <v>151</v>
      </c>
      <c r="G35" s="44">
        <v>3851</v>
      </c>
      <c r="H35" s="35" t="s">
        <v>152</v>
      </c>
      <c r="I35" s="44">
        <v>1078.46</v>
      </c>
      <c r="J35" s="44"/>
      <c r="K35" s="44">
        <v>1613.86</v>
      </c>
    </row>
    <row r="36" spans="1:11" ht="12.75">
      <c r="A36" s="60">
        <v>37467</v>
      </c>
      <c r="B36" s="65">
        <v>37472</v>
      </c>
      <c r="C36" s="26">
        <v>5</v>
      </c>
      <c r="D36" s="31" t="s">
        <v>141</v>
      </c>
      <c r="E36" s="32" t="s">
        <v>153</v>
      </c>
      <c r="F36" s="27" t="s">
        <v>49</v>
      </c>
      <c r="G36" s="44">
        <v>3101.96</v>
      </c>
      <c r="H36" s="35" t="s">
        <v>154</v>
      </c>
      <c r="I36" s="44">
        <v>755.63</v>
      </c>
      <c r="J36" s="44"/>
      <c r="K36" s="44">
        <v>960.5</v>
      </c>
    </row>
    <row r="37" spans="1:11" ht="12.75">
      <c r="A37" s="37">
        <v>37475</v>
      </c>
      <c r="B37" s="37">
        <v>37480</v>
      </c>
      <c r="C37" s="38">
        <f t="shared" si="0"/>
        <v>6</v>
      </c>
      <c r="D37" s="39" t="s">
        <v>84</v>
      </c>
      <c r="E37" s="39" t="s">
        <v>85</v>
      </c>
      <c r="F37" s="64" t="s">
        <v>86</v>
      </c>
      <c r="G37" s="40">
        <v>6378</v>
      </c>
      <c r="H37" s="41" t="s">
        <v>87</v>
      </c>
      <c r="I37" s="40">
        <v>1584</v>
      </c>
      <c r="J37" s="40">
        <v>1229</v>
      </c>
      <c r="K37" s="40">
        <v>1332</v>
      </c>
    </row>
    <row r="38" spans="1:11" s="68" customFormat="1" ht="25.5">
      <c r="A38" s="42">
        <v>37493</v>
      </c>
      <c r="B38" s="42">
        <v>37511</v>
      </c>
      <c r="C38" s="45">
        <f t="shared" si="0"/>
        <v>19</v>
      </c>
      <c r="D38" s="31" t="s">
        <v>46</v>
      </c>
      <c r="E38" s="31" t="s">
        <v>47</v>
      </c>
      <c r="F38" s="55" t="s">
        <v>48</v>
      </c>
      <c r="G38" s="66">
        <v>2257</v>
      </c>
      <c r="H38" s="67" t="s">
        <v>180</v>
      </c>
      <c r="I38" s="66">
        <v>404.78</v>
      </c>
      <c r="J38" s="66"/>
      <c r="K38" s="66">
        <v>3155.99</v>
      </c>
    </row>
    <row r="39" spans="1:11" ht="12.75">
      <c r="A39" s="52">
        <v>37493</v>
      </c>
      <c r="B39" s="52">
        <v>37499</v>
      </c>
      <c r="C39" s="53">
        <f t="shared" si="0"/>
        <v>7</v>
      </c>
      <c r="D39" s="54" t="s">
        <v>60</v>
      </c>
      <c r="E39" s="54" t="s">
        <v>61</v>
      </c>
      <c r="F39" s="64" t="s">
        <v>62</v>
      </c>
      <c r="G39" s="40">
        <v>1884</v>
      </c>
      <c r="H39" s="41" t="s">
        <v>177</v>
      </c>
      <c r="I39" s="40">
        <v>990</v>
      </c>
      <c r="J39" s="40"/>
      <c r="K39" s="40">
        <v>1182</v>
      </c>
    </row>
    <row r="40" spans="1:11" ht="12.75">
      <c r="A40" s="23">
        <v>37508</v>
      </c>
      <c r="B40" s="23">
        <v>37518</v>
      </c>
      <c r="C40" s="24">
        <f t="shared" si="0"/>
        <v>11</v>
      </c>
      <c r="D40" s="31" t="s">
        <v>63</v>
      </c>
      <c r="E40" s="32" t="s">
        <v>31</v>
      </c>
      <c r="F40" s="27" t="s">
        <v>64</v>
      </c>
      <c r="G40" s="44">
        <v>7400</v>
      </c>
      <c r="H40" s="35" t="s">
        <v>65</v>
      </c>
      <c r="I40" s="44">
        <f>545.8+1372.36+478.35+613.5</f>
        <v>3010.0099999999998</v>
      </c>
      <c r="J40" s="44"/>
      <c r="K40" s="44">
        <v>2902.78</v>
      </c>
    </row>
    <row r="41" spans="1:11" ht="12.75">
      <c r="A41" s="23">
        <v>37509</v>
      </c>
      <c r="B41" s="23">
        <v>37520</v>
      </c>
      <c r="C41" s="24">
        <f>B41-A41+1</f>
        <v>12</v>
      </c>
      <c r="D41" s="25" t="s">
        <v>34</v>
      </c>
      <c r="E41" s="32" t="s">
        <v>35</v>
      </c>
      <c r="F41" s="27" t="s">
        <v>36</v>
      </c>
      <c r="G41" s="44">
        <v>2417</v>
      </c>
      <c r="H41" s="35" t="s">
        <v>37</v>
      </c>
      <c r="I41" s="44">
        <v>5360.55</v>
      </c>
      <c r="J41" s="44">
        <v>1600</v>
      </c>
      <c r="K41" s="44">
        <v>2362.31</v>
      </c>
    </row>
    <row r="42" spans="1:11" ht="12.75">
      <c r="A42" s="23">
        <v>37509</v>
      </c>
      <c r="B42" s="23">
        <v>37517</v>
      </c>
      <c r="C42" s="24">
        <f t="shared" si="0"/>
        <v>9</v>
      </c>
      <c r="D42" s="31" t="s">
        <v>53</v>
      </c>
      <c r="E42" s="32" t="s">
        <v>54</v>
      </c>
      <c r="F42" s="27" t="s">
        <v>55</v>
      </c>
      <c r="G42" s="44">
        <v>2435</v>
      </c>
      <c r="H42" s="35" t="s">
        <v>56</v>
      </c>
      <c r="I42" s="44">
        <v>3233.54</v>
      </c>
      <c r="J42" s="44"/>
      <c r="K42" s="44">
        <v>1086.2</v>
      </c>
    </row>
    <row r="43" spans="1:11" ht="12.75">
      <c r="A43" s="23">
        <v>37509</v>
      </c>
      <c r="B43" s="23">
        <v>37518</v>
      </c>
      <c r="C43" s="24">
        <f t="shared" si="0"/>
        <v>10</v>
      </c>
      <c r="D43" s="25" t="s">
        <v>134</v>
      </c>
      <c r="E43" s="32" t="s">
        <v>135</v>
      </c>
      <c r="F43" s="27" t="s">
        <v>36</v>
      </c>
      <c r="G43" s="44">
        <f>2184+264.86</f>
        <v>2448.86</v>
      </c>
      <c r="H43" s="35" t="s">
        <v>37</v>
      </c>
      <c r="I43" s="44">
        <f>3332.46+1789.34</f>
        <v>5121.8</v>
      </c>
      <c r="J43" s="44"/>
      <c r="K43" s="44">
        <v>3521.48</v>
      </c>
    </row>
    <row r="44" spans="1:11" ht="12.75">
      <c r="A44" s="37">
        <v>37511</v>
      </c>
      <c r="B44" s="37">
        <v>37525</v>
      </c>
      <c r="C44" s="38">
        <f t="shared" si="0"/>
        <v>15</v>
      </c>
      <c r="D44" s="39" t="s">
        <v>104</v>
      </c>
      <c r="E44" s="39" t="s">
        <v>108</v>
      </c>
      <c r="F44" s="64" t="s">
        <v>109</v>
      </c>
      <c r="G44" s="40">
        <v>2500</v>
      </c>
      <c r="H44" s="41" t="s">
        <v>110</v>
      </c>
      <c r="I44" s="40">
        <v>1260</v>
      </c>
      <c r="J44" s="40">
        <v>290</v>
      </c>
      <c r="K44" s="40">
        <v>1304</v>
      </c>
    </row>
    <row r="45" spans="1:11" ht="12.75">
      <c r="A45" s="30">
        <v>37528</v>
      </c>
      <c r="B45" s="23">
        <v>37535</v>
      </c>
      <c r="C45" s="24">
        <f t="shared" si="0"/>
        <v>8</v>
      </c>
      <c r="D45" s="31" t="s">
        <v>16</v>
      </c>
      <c r="E45" s="32" t="s">
        <v>17</v>
      </c>
      <c r="F45" s="27" t="s">
        <v>18</v>
      </c>
      <c r="G45" s="34">
        <v>1976</v>
      </c>
      <c r="H45" s="35" t="s">
        <v>19</v>
      </c>
      <c r="I45" s="36">
        <f>956.98</f>
        <v>956.98</v>
      </c>
      <c r="J45" s="36"/>
      <c r="K45" s="36">
        <v>1695.68</v>
      </c>
    </row>
    <row r="46" spans="1:11" ht="12.75">
      <c r="A46" s="23">
        <v>37544</v>
      </c>
      <c r="B46" s="23">
        <v>37552</v>
      </c>
      <c r="C46" s="24">
        <f t="shared" si="0"/>
        <v>9</v>
      </c>
      <c r="D46" s="25" t="s">
        <v>30</v>
      </c>
      <c r="E46" s="32" t="s">
        <v>31</v>
      </c>
      <c r="F46" s="27" t="s">
        <v>32</v>
      </c>
      <c r="G46" s="44">
        <f>7706+184.16</f>
        <v>7890.16</v>
      </c>
      <c r="H46" s="35" t="s">
        <v>33</v>
      </c>
      <c r="I46" s="44">
        <f>911.17+1207.54</f>
        <v>2118.71</v>
      </c>
      <c r="J46" s="44"/>
      <c r="K46" s="44">
        <v>2096.33</v>
      </c>
    </row>
    <row r="47" spans="1:11" ht="12.75">
      <c r="A47" s="23">
        <v>37546</v>
      </c>
      <c r="B47" s="23">
        <v>37555</v>
      </c>
      <c r="C47" s="24">
        <f t="shared" si="0"/>
        <v>10</v>
      </c>
      <c r="D47" s="55" t="s">
        <v>70</v>
      </c>
      <c r="E47" s="32" t="s">
        <v>71</v>
      </c>
      <c r="F47" s="27" t="s">
        <v>72</v>
      </c>
      <c r="G47" s="44">
        <f>6300+280.26</f>
        <v>6580.26</v>
      </c>
      <c r="H47" s="35" t="s">
        <v>168</v>
      </c>
      <c r="I47" s="36">
        <f>1732.88+1073.49</f>
        <v>2806.37</v>
      </c>
      <c r="J47" s="36">
        <v>1288</v>
      </c>
      <c r="K47" s="36">
        <v>1912.26</v>
      </c>
    </row>
    <row r="48" spans="1:11" ht="12.75">
      <c r="A48" s="23">
        <v>37546</v>
      </c>
      <c r="B48" s="23">
        <v>37555</v>
      </c>
      <c r="C48" s="24">
        <f t="shared" si="0"/>
        <v>10</v>
      </c>
      <c r="D48" s="31" t="s">
        <v>82</v>
      </c>
      <c r="E48" s="32" t="s">
        <v>71</v>
      </c>
      <c r="F48" s="27" t="s">
        <v>72</v>
      </c>
      <c r="G48" s="44">
        <f>6300+280.26</f>
        <v>6580.26</v>
      </c>
      <c r="H48" s="35" t="s">
        <v>168</v>
      </c>
      <c r="I48" s="44">
        <f>1732.88+1073.63</f>
        <v>2806.51</v>
      </c>
      <c r="J48" s="44">
        <v>1288</v>
      </c>
      <c r="K48" s="44">
        <v>2087.01</v>
      </c>
    </row>
    <row r="49" spans="1:11" ht="12.75">
      <c r="A49" s="23">
        <v>37547</v>
      </c>
      <c r="B49" s="23">
        <v>37555</v>
      </c>
      <c r="C49" s="24">
        <f>B49-A49+1</f>
        <v>9</v>
      </c>
      <c r="D49" s="31" t="s">
        <v>42</v>
      </c>
      <c r="E49" s="32" t="s">
        <v>43</v>
      </c>
      <c r="F49" s="27" t="s">
        <v>44</v>
      </c>
      <c r="G49" s="44">
        <v>6410.96</v>
      </c>
      <c r="H49" s="35" t="s">
        <v>45</v>
      </c>
      <c r="I49" s="44">
        <f>1646.61</f>
        <v>1646.61</v>
      </c>
      <c r="J49" s="44">
        <v>1353</v>
      </c>
      <c r="K49" s="44">
        <v>2111.99</v>
      </c>
    </row>
    <row r="50" spans="1:11" ht="12.75">
      <c r="A50" s="60">
        <v>37548</v>
      </c>
      <c r="B50" s="65">
        <v>37562</v>
      </c>
      <c r="C50" s="26">
        <v>14</v>
      </c>
      <c r="D50" s="31" t="s">
        <v>155</v>
      </c>
      <c r="E50" s="32" t="s">
        <v>156</v>
      </c>
      <c r="F50" s="27" t="s">
        <v>172</v>
      </c>
      <c r="G50" s="44">
        <v>6465</v>
      </c>
      <c r="H50" s="35" t="s">
        <v>157</v>
      </c>
      <c r="I50" s="44">
        <v>3969.64</v>
      </c>
      <c r="J50" s="44">
        <v>1400</v>
      </c>
      <c r="K50" s="44">
        <v>2793.07</v>
      </c>
    </row>
    <row r="51" spans="1:11" ht="12.75">
      <c r="A51" s="23">
        <v>37564</v>
      </c>
      <c r="B51" s="23">
        <v>37574</v>
      </c>
      <c r="C51" s="24">
        <f t="shared" si="0"/>
        <v>11</v>
      </c>
      <c r="D51" s="31" t="s">
        <v>23</v>
      </c>
      <c r="E51" s="32" t="s">
        <v>27</v>
      </c>
      <c r="F51" s="27" t="s">
        <v>28</v>
      </c>
      <c r="G51" s="44">
        <v>7893</v>
      </c>
      <c r="H51" s="35" t="s">
        <v>29</v>
      </c>
      <c r="I51" s="44">
        <f>1079.43+744.53+576.81</f>
        <v>2400.77</v>
      </c>
      <c r="J51" s="44"/>
      <c r="K51" s="44">
        <v>3091.74</v>
      </c>
    </row>
    <row r="52" spans="1:11" ht="12.75">
      <c r="A52" s="23">
        <v>37569</v>
      </c>
      <c r="B52" s="23">
        <v>37573</v>
      </c>
      <c r="C52" s="24">
        <f t="shared" si="0"/>
        <v>5</v>
      </c>
      <c r="D52" s="31" t="s">
        <v>38</v>
      </c>
      <c r="E52" s="32" t="s">
        <v>39</v>
      </c>
      <c r="F52" s="27" t="s">
        <v>40</v>
      </c>
      <c r="G52" s="44">
        <f>4663+120</f>
        <v>4783</v>
      </c>
      <c r="H52" s="35" t="s">
        <v>41</v>
      </c>
      <c r="I52" s="44">
        <f>798.35</f>
        <v>798.35</v>
      </c>
      <c r="J52" s="44"/>
      <c r="K52" s="44">
        <v>1641.15</v>
      </c>
    </row>
    <row r="53" spans="1:11" ht="12.75">
      <c r="A53" s="23">
        <v>37570</v>
      </c>
      <c r="B53" s="23">
        <v>37573</v>
      </c>
      <c r="C53" s="24">
        <f t="shared" si="0"/>
        <v>4</v>
      </c>
      <c r="D53" s="31" t="s">
        <v>178</v>
      </c>
      <c r="E53" s="32" t="s">
        <v>181</v>
      </c>
      <c r="F53" s="27" t="s">
        <v>179</v>
      </c>
      <c r="G53" s="44">
        <v>7706</v>
      </c>
      <c r="H53" s="35" t="s">
        <v>41</v>
      </c>
      <c r="I53" s="44">
        <v>610</v>
      </c>
      <c r="J53" s="44"/>
      <c r="K53" s="44">
        <v>1133</v>
      </c>
    </row>
    <row r="54" spans="1:11" ht="12.75">
      <c r="A54" s="37">
        <v>37573</v>
      </c>
      <c r="B54" s="37">
        <v>37584</v>
      </c>
      <c r="C54" s="38">
        <v>11</v>
      </c>
      <c r="D54" s="39" t="s">
        <v>136</v>
      </c>
      <c r="E54" s="39" t="s">
        <v>158</v>
      </c>
      <c r="F54" s="64" t="s">
        <v>159</v>
      </c>
      <c r="G54" s="40">
        <v>6300</v>
      </c>
      <c r="H54" s="41" t="s">
        <v>167</v>
      </c>
      <c r="I54" s="40">
        <v>2262</v>
      </c>
      <c r="J54" s="40">
        <v>2636</v>
      </c>
      <c r="K54" s="40">
        <v>2744</v>
      </c>
    </row>
    <row r="55" spans="1:11" ht="12.75">
      <c r="A55" s="23">
        <v>37575</v>
      </c>
      <c r="B55" s="23">
        <v>37593</v>
      </c>
      <c r="C55" s="24">
        <f t="shared" si="0"/>
        <v>19</v>
      </c>
      <c r="D55" s="25" t="s">
        <v>66</v>
      </c>
      <c r="E55" s="32" t="s">
        <v>67</v>
      </c>
      <c r="F55" s="27" t="s">
        <v>68</v>
      </c>
      <c r="G55" s="44">
        <v>5087</v>
      </c>
      <c r="H55" s="35" t="s">
        <v>69</v>
      </c>
      <c r="I55" s="44">
        <f>1705.67</f>
        <v>1705.67</v>
      </c>
      <c r="J55" s="44"/>
      <c r="K55" s="44">
        <v>6157.7</v>
      </c>
    </row>
    <row r="56" spans="1:11" ht="12.75">
      <c r="A56" s="60">
        <v>37577</v>
      </c>
      <c r="B56" s="65">
        <v>37587</v>
      </c>
      <c r="C56" s="26">
        <v>10</v>
      </c>
      <c r="D56" s="31" t="s">
        <v>140</v>
      </c>
      <c r="E56" s="32" t="s">
        <v>158</v>
      </c>
      <c r="F56" s="27" t="s">
        <v>159</v>
      </c>
      <c r="G56" s="44">
        <v>7582</v>
      </c>
      <c r="H56" s="35" t="s">
        <v>160</v>
      </c>
      <c r="I56" s="44">
        <v>1089.5</v>
      </c>
      <c r="J56" s="44">
        <v>2636</v>
      </c>
      <c r="K56" s="44">
        <v>2026.16</v>
      </c>
    </row>
    <row r="57" spans="1:11" ht="12.75">
      <c r="A57" s="42">
        <v>37634</v>
      </c>
      <c r="B57" s="42">
        <v>37640</v>
      </c>
      <c r="C57" s="43">
        <f t="shared" si="0"/>
        <v>7</v>
      </c>
      <c r="D57" s="31" t="s">
        <v>20</v>
      </c>
      <c r="E57" s="32" t="s">
        <v>21</v>
      </c>
      <c r="F57" s="55" t="s">
        <v>22</v>
      </c>
      <c r="G57" s="44">
        <v>6540</v>
      </c>
      <c r="H57" s="35" t="s">
        <v>174</v>
      </c>
      <c r="I57" s="44">
        <f>386.67+408.68+773.33</f>
        <v>1568.68</v>
      </c>
      <c r="J57" s="44"/>
      <c r="K57" s="44">
        <v>177.23</v>
      </c>
    </row>
    <row r="58" spans="1:11" ht="12.75">
      <c r="A58" s="60">
        <v>37652</v>
      </c>
      <c r="B58" s="65">
        <v>37663</v>
      </c>
      <c r="C58" s="26">
        <v>11</v>
      </c>
      <c r="D58" s="31" t="s">
        <v>161</v>
      </c>
      <c r="E58" s="32" t="s">
        <v>162</v>
      </c>
      <c r="F58" s="27" t="s">
        <v>163</v>
      </c>
      <c r="G58" s="44">
        <v>7377.06</v>
      </c>
      <c r="H58" s="35" t="s">
        <v>164</v>
      </c>
      <c r="I58" s="44">
        <v>4604.7</v>
      </c>
      <c r="J58" s="44"/>
      <c r="K58" s="44">
        <v>2963.01</v>
      </c>
    </row>
    <row r="59" spans="1:11" ht="12.75">
      <c r="A59" s="37">
        <v>37653</v>
      </c>
      <c r="B59" s="37">
        <v>37672</v>
      </c>
      <c r="C59" s="38">
        <f t="shared" si="0"/>
        <v>20</v>
      </c>
      <c r="D59" s="39" t="s">
        <v>115</v>
      </c>
      <c r="E59" s="39" t="s">
        <v>112</v>
      </c>
      <c r="F59" s="64" t="s">
        <v>117</v>
      </c>
      <c r="G59" s="40">
        <v>2794</v>
      </c>
      <c r="H59" s="41" t="s">
        <v>166</v>
      </c>
      <c r="I59" s="40">
        <v>4800</v>
      </c>
      <c r="J59" s="40"/>
      <c r="K59" s="40">
        <v>3658</v>
      </c>
    </row>
    <row r="60" spans="1:11" ht="12.75">
      <c r="A60" s="42">
        <v>37661</v>
      </c>
      <c r="B60" s="23">
        <v>37672</v>
      </c>
      <c r="C60" s="24">
        <f t="shared" si="0"/>
        <v>12</v>
      </c>
      <c r="D60" s="31" t="s">
        <v>127</v>
      </c>
      <c r="E60" s="32" t="s">
        <v>112</v>
      </c>
      <c r="F60" s="27" t="s">
        <v>113</v>
      </c>
      <c r="G60" s="44">
        <v>2751</v>
      </c>
      <c r="H60" s="35" t="s">
        <v>129</v>
      </c>
      <c r="I60" s="44">
        <v>2119.34</v>
      </c>
      <c r="J60" s="44"/>
      <c r="K60" s="44">
        <v>2686.85</v>
      </c>
    </row>
    <row r="61" spans="1:11" ht="12.75">
      <c r="A61" s="23">
        <v>37664</v>
      </c>
      <c r="B61" s="23">
        <v>37672</v>
      </c>
      <c r="C61" s="24">
        <f t="shared" si="0"/>
        <v>9</v>
      </c>
      <c r="D61" s="25" t="s">
        <v>111</v>
      </c>
      <c r="E61" s="32" t="s">
        <v>112</v>
      </c>
      <c r="F61" s="27" t="s">
        <v>113</v>
      </c>
      <c r="G61" s="44">
        <v>2490</v>
      </c>
      <c r="H61" s="35" t="s">
        <v>114</v>
      </c>
      <c r="I61" s="44">
        <v>2140.77</v>
      </c>
      <c r="J61" s="44"/>
      <c r="K61" s="44">
        <v>2355.79</v>
      </c>
    </row>
    <row r="62" spans="1:11" ht="12.75">
      <c r="A62" s="23">
        <v>37695</v>
      </c>
      <c r="B62" s="23">
        <v>37700</v>
      </c>
      <c r="C62" s="24">
        <f>B62-A62+1</f>
        <v>6</v>
      </c>
      <c r="D62" s="25" t="s">
        <v>127</v>
      </c>
      <c r="E62" s="32" t="s">
        <v>130</v>
      </c>
      <c r="F62" s="27" t="s">
        <v>131</v>
      </c>
      <c r="G62" s="44" t="s">
        <v>132</v>
      </c>
      <c r="H62" s="35" t="s">
        <v>133</v>
      </c>
      <c r="I62" s="44">
        <v>1250</v>
      </c>
      <c r="J62" s="44"/>
      <c r="K62" s="44">
        <v>1745</v>
      </c>
    </row>
    <row r="63" spans="1:11" ht="12.75">
      <c r="A63" s="37">
        <v>37714</v>
      </c>
      <c r="B63" s="37">
        <v>37723</v>
      </c>
      <c r="C63" s="38">
        <f t="shared" si="0"/>
        <v>10</v>
      </c>
      <c r="D63" s="39" t="s">
        <v>122</v>
      </c>
      <c r="E63" s="39" t="s">
        <v>31</v>
      </c>
      <c r="F63" s="64" t="s">
        <v>89</v>
      </c>
      <c r="G63" s="40">
        <v>2456.5</v>
      </c>
      <c r="H63" s="41" t="s">
        <v>175</v>
      </c>
      <c r="I63" s="40">
        <v>2426</v>
      </c>
      <c r="J63" s="40">
        <v>495</v>
      </c>
      <c r="K63" s="40">
        <v>2115</v>
      </c>
    </row>
    <row r="64" spans="2:8" ht="12.75">
      <c r="B64" s="1"/>
      <c r="H64" s="62"/>
    </row>
    <row r="65" spans="1:8" ht="12.75">
      <c r="A65" t="s">
        <v>170</v>
      </c>
      <c r="B65" s="1"/>
      <c r="H65" s="62"/>
    </row>
    <row r="66" spans="1:8" ht="12.75">
      <c r="A66" t="s">
        <v>169</v>
      </c>
      <c r="B66" s="1"/>
      <c r="H66" s="62"/>
    </row>
    <row r="67" spans="2:8" ht="12.75">
      <c r="B67" s="1"/>
      <c r="H67" s="62"/>
    </row>
  </sheetData>
  <mergeCells count="1">
    <mergeCell ref="H7:I7"/>
  </mergeCells>
  <printOptions/>
  <pageMargins left="0.75" right="0.75" top="1" bottom="1" header="0.5" footer="0.5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Broadcasting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Kristine Schultz</cp:lastModifiedBy>
  <cp:lastPrinted>2003-07-29T01:10:22Z</cp:lastPrinted>
  <dcterms:created xsi:type="dcterms:W3CDTF">2003-06-27T01:43:49Z</dcterms:created>
  <dcterms:modified xsi:type="dcterms:W3CDTF">2003-07-28T05:34:04Z</dcterms:modified>
  <cp:category/>
  <cp:version/>
  <cp:contentType/>
  <cp:contentStatus/>
</cp:coreProperties>
</file>