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bstat1\STATSLIB\Monthly Statistical Bulletin\"/>
    </mc:Choice>
  </mc:AlternateContent>
  <xr:revisionPtr revIDLastSave="0" documentId="13_ncr:1_{95432211-5A2B-48E2-ADE5-5FC60B0BD818}" xr6:coauthVersionLast="47" xr6:coauthVersionMax="47" xr10:uidLastSave="{00000000-0000-0000-0000-000000000000}"/>
  <bookViews>
    <workbookView xWindow="-120" yWindow="-120" windowWidth="29040" windowHeight="17640" tabRatio="852" xr2:uid="{00000000-000D-0000-FFFF-FFFF00000000}"/>
  </bookViews>
  <sheets>
    <sheet name="Table 6.2" sheetId="50" r:id="rId1"/>
    <sheet name="6.2 Data" sheetId="46" r:id="rId2"/>
  </sheets>
  <definedNames>
    <definedName name="_xlnm.Print_Area" localSheetId="0">'Table 6.2'!$A$1:$L$53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50" l="1"/>
  <c r="F32" i="50"/>
  <c r="F26" i="50"/>
  <c r="F20" i="50"/>
  <c r="F253" i="46"/>
  <c r="E253" i="46"/>
  <c r="D253" i="46"/>
  <c r="F19" i="50"/>
  <c r="E252" i="46"/>
  <c r="F25" i="50" s="1"/>
  <c r="D252" i="46"/>
  <c r="F252" i="46" s="1"/>
  <c r="F37" i="50" s="1"/>
  <c r="E22" i="50"/>
  <c r="E251" i="46"/>
  <c r="E28" i="50" s="1"/>
  <c r="G252" i="46"/>
  <c r="D251" i="46"/>
  <c r="E34" i="50" s="1"/>
  <c r="F31" i="50" l="1"/>
  <c r="F251" i="46"/>
  <c r="E40" i="50" s="1"/>
  <c r="E21" i="50"/>
  <c r="E250" i="46"/>
  <c r="E27" i="50" s="1"/>
  <c r="D250" i="46"/>
  <c r="E33" i="50" s="1"/>
  <c r="F250" i="46" l="1"/>
  <c r="E39" i="50" s="1"/>
  <c r="E20" i="50"/>
  <c r="E249" i="46"/>
  <c r="E26" i="50" s="1"/>
  <c r="D249" i="46"/>
  <c r="E32" i="50" s="1"/>
  <c r="F249" i="46" l="1"/>
  <c r="E38" i="50" s="1"/>
  <c r="E19" i="50"/>
  <c r="E248" i="46"/>
  <c r="E25" i="50" s="1"/>
  <c r="G248" i="46"/>
  <c r="D248" i="46"/>
  <c r="E31" i="50" s="1"/>
  <c r="F248" i="46" l="1"/>
  <c r="E37" i="50" s="1"/>
  <c r="D22" i="50"/>
  <c r="E247" i="46"/>
  <c r="D28" i="50" s="1"/>
  <c r="D247" i="46"/>
  <c r="F247" i="46" s="1"/>
  <c r="D40" i="50" s="1"/>
  <c r="D34" i="50" l="1"/>
  <c r="D21" i="50"/>
  <c r="E246" i="46"/>
  <c r="D27" i="50" s="1"/>
  <c r="D246" i="46"/>
  <c r="F246" i="46" s="1"/>
  <c r="D39" i="50" s="1"/>
  <c r="D33" i="50" l="1"/>
  <c r="D20" i="50"/>
  <c r="E245" i="46"/>
  <c r="D26" i="50" s="1"/>
  <c r="D245" i="46"/>
  <c r="F245" i="46" s="1"/>
  <c r="D38" i="50" s="1"/>
  <c r="D32" i="50" l="1"/>
  <c r="E244" i="46"/>
  <c r="D244" i="46"/>
  <c r="F244" i="46" s="1"/>
  <c r="D37" i="50" l="1"/>
  <c r="D31" i="50"/>
  <c r="D25" i="50"/>
  <c r="D19" i="50"/>
  <c r="C22" i="50" l="1"/>
  <c r="E243" i="46"/>
  <c r="C28" i="50" s="1"/>
  <c r="G244" i="46"/>
  <c r="D243" i="46"/>
  <c r="F243" i="46" s="1"/>
  <c r="C40" i="50" s="1"/>
  <c r="C34" i="50" l="1"/>
  <c r="C21" i="50"/>
  <c r="E242" i="46"/>
  <c r="C27" i="50" s="1"/>
  <c r="D242" i="46"/>
  <c r="C33" i="50" s="1"/>
  <c r="F242" i="46" l="1"/>
  <c r="C39" i="50" s="1"/>
  <c r="C20" i="50"/>
  <c r="E241" i="46"/>
  <c r="C26" i="50" s="1"/>
  <c r="D241" i="46"/>
  <c r="C32" i="50" s="1"/>
  <c r="F241" i="46" l="1"/>
  <c r="C38" i="50" s="1"/>
  <c r="C19" i="50"/>
  <c r="D240" i="46"/>
  <c r="F240" i="46" s="1"/>
  <c r="C37" i="50" s="1"/>
  <c r="E240" i="46"/>
  <c r="C25" i="50" s="1"/>
  <c r="C31" i="50" l="1"/>
  <c r="B22" i="50"/>
  <c r="G240" i="46"/>
  <c r="E239" i="46"/>
  <c r="B28" i="50" s="1"/>
  <c r="D239" i="46"/>
  <c r="F239" i="46" s="1"/>
  <c r="B40" i="50" s="1"/>
  <c r="B34" i="50" l="1"/>
  <c r="B20" i="50"/>
  <c r="B21" i="50"/>
  <c r="B19" i="50"/>
  <c r="E238" i="46" l="1"/>
  <c r="B27" i="50" s="1"/>
  <c r="D238" i="46"/>
  <c r="B33" i="50" s="1"/>
  <c r="F238" i="46" l="1"/>
  <c r="B39" i="50" s="1"/>
  <c r="E237" i="46"/>
  <c r="B26" i="50" s="1"/>
  <c r="D237" i="46"/>
  <c r="F237" i="46" l="1"/>
  <c r="B38" i="50" s="1"/>
  <c r="B32" i="50"/>
  <c r="G236" i="46"/>
  <c r="G232" i="46" l="1"/>
  <c r="G228" i="46" l="1"/>
  <c r="G224" i="46"/>
  <c r="D221" i="46" l="1"/>
  <c r="E221" i="46"/>
  <c r="D222" i="46"/>
  <c r="E222" i="46"/>
  <c r="D223" i="46"/>
  <c r="E223" i="46"/>
  <c r="D224" i="46"/>
  <c r="E224" i="46"/>
  <c r="D225" i="46"/>
  <c r="E225" i="46"/>
  <c r="D226" i="46"/>
  <c r="E226" i="46"/>
  <c r="D227" i="46"/>
  <c r="E227" i="46"/>
  <c r="D228" i="46"/>
  <c r="E228" i="46"/>
  <c r="D229" i="46"/>
  <c r="E229" i="46"/>
  <c r="D230" i="46"/>
  <c r="E230" i="46"/>
  <c r="D231" i="46"/>
  <c r="E231" i="46"/>
  <c r="D232" i="46"/>
  <c r="E232" i="46"/>
  <c r="D233" i="46"/>
  <c r="E233" i="46"/>
  <c r="D234" i="46"/>
  <c r="E234" i="46"/>
  <c r="D235" i="46"/>
  <c r="E235" i="46"/>
  <c r="D236" i="46"/>
  <c r="B31" i="50" s="1"/>
  <c r="E236" i="46"/>
  <c r="B25" i="50" s="1"/>
  <c r="F236" i="46" l="1"/>
  <c r="B37" i="50" s="1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D215" i="46"/>
  <c r="D216" i="46"/>
  <c r="D217" i="46"/>
  <c r="D218" i="46"/>
  <c r="D219" i="46"/>
  <c r="D220" i="46"/>
  <c r="E216" i="46"/>
  <c r="E217" i="46"/>
  <c r="E218" i="46"/>
  <c r="E219" i="46"/>
  <c r="E220" i="46"/>
  <c r="D214" i="46"/>
  <c r="G216" i="46"/>
  <c r="G220" i="46"/>
  <c r="E215" i="46"/>
  <c r="E214" i="46"/>
  <c r="F217" i="46" l="1"/>
  <c r="F218" i="46"/>
  <c r="F216" i="46"/>
  <c r="F220" i="46"/>
  <c r="F219" i="46"/>
  <c r="F215" i="46"/>
  <c r="F214" i="46"/>
  <c r="G212" i="46" l="1"/>
  <c r="D213" i="46"/>
  <c r="D212" i="46" l="1"/>
  <c r="E212" i="46" l="1"/>
  <c r="E213" i="46"/>
  <c r="D211" i="46"/>
  <c r="D210" i="46"/>
  <c r="E210" i="46"/>
  <c r="F213" i="46" l="1"/>
  <c r="E211" i="46"/>
  <c r="D209" i="46"/>
  <c r="D208" i="46"/>
  <c r="F212" i="46" l="1"/>
  <c r="F211" i="46"/>
  <c r="F210" i="46"/>
  <c r="E209" i="46"/>
  <c r="F209" i="46"/>
  <c r="E208" i="46"/>
  <c r="F208" i="46"/>
  <c r="D207" i="46"/>
  <c r="E207" i="46"/>
  <c r="G208" i="46" l="1"/>
  <c r="F207" i="46" l="1"/>
  <c r="E206" i="46"/>
  <c r="D206" i="46"/>
  <c r="F206" i="46" l="1"/>
  <c r="E205" i="46"/>
  <c r="D205" i="46"/>
  <c r="F205" i="46" s="1"/>
  <c r="E204" i="46"/>
  <c r="D204" i="46"/>
  <c r="G204" i="46"/>
  <c r="E203" i="46"/>
  <c r="D203" i="46"/>
  <c r="F203" i="46" s="1"/>
  <c r="D202" i="46"/>
  <c r="F202" i="46" s="1"/>
  <c r="E202" i="46"/>
  <c r="E201" i="46"/>
  <c r="D201" i="46"/>
  <c r="F201" i="46" s="1"/>
  <c r="E200" i="46"/>
  <c r="D200" i="46"/>
  <c r="F200" i="46" s="1"/>
  <c r="G200" i="46"/>
  <c r="D199" i="46"/>
  <c r="F199" i="46" s="1"/>
  <c r="D198" i="46"/>
  <c r="F198" i="46" s="1"/>
  <c r="D197" i="46"/>
  <c r="G8" i="46"/>
  <c r="E5" i="46"/>
  <c r="D7" i="46"/>
  <c r="F7" i="46" s="1"/>
  <c r="D8" i="46"/>
  <c r="E8" i="46"/>
  <c r="G12" i="46"/>
  <c r="D9" i="46"/>
  <c r="F9" i="46" s="1"/>
  <c r="D10" i="46"/>
  <c r="F10" i="46" s="1"/>
  <c r="D11" i="46"/>
  <c r="F11" i="46" s="1"/>
  <c r="E11" i="46"/>
  <c r="D12" i="46"/>
  <c r="G16" i="46"/>
  <c r="D13" i="46"/>
  <c r="D14" i="46"/>
  <c r="F14" i="46" s="1"/>
  <c r="D15" i="46"/>
  <c r="D16" i="46"/>
  <c r="F16" i="46" s="1"/>
  <c r="E16" i="46"/>
  <c r="G20" i="46"/>
  <c r="D17" i="46"/>
  <c r="D18" i="46"/>
  <c r="F18" i="46" s="1"/>
  <c r="D19" i="46"/>
  <c r="D20" i="46"/>
  <c r="F20" i="46" s="1"/>
  <c r="G24" i="46"/>
  <c r="D21" i="46"/>
  <c r="F21" i="46" s="1"/>
  <c r="E21" i="46"/>
  <c r="D22" i="46"/>
  <c r="F22" i="46" s="1"/>
  <c r="D23" i="46"/>
  <c r="D24" i="46"/>
  <c r="F24" i="46" s="1"/>
  <c r="G28" i="46"/>
  <c r="D25" i="46"/>
  <c r="F25" i="46" s="1"/>
  <c r="D26" i="46"/>
  <c r="E26" i="46"/>
  <c r="D27" i="46"/>
  <c r="D28" i="46"/>
  <c r="F28" i="46" s="1"/>
  <c r="G32" i="46"/>
  <c r="D29" i="46"/>
  <c r="F29" i="46" s="1"/>
  <c r="E29" i="46"/>
  <c r="D30" i="46"/>
  <c r="F30" i="46" s="1"/>
  <c r="D31" i="46"/>
  <c r="D32" i="46"/>
  <c r="F32" i="46" s="1"/>
  <c r="G36" i="46"/>
  <c r="D33" i="46"/>
  <c r="D34" i="46"/>
  <c r="E34" i="46"/>
  <c r="D35" i="46"/>
  <c r="F35" i="46" s="1"/>
  <c r="D36" i="46"/>
  <c r="F36" i="46" s="1"/>
  <c r="G40" i="46"/>
  <c r="D37" i="46"/>
  <c r="F37" i="46" s="1"/>
  <c r="D38" i="46"/>
  <c r="E38" i="46"/>
  <c r="D39" i="46"/>
  <c r="F39" i="46" s="1"/>
  <c r="D40" i="46"/>
  <c r="F40" i="46" s="1"/>
  <c r="G44" i="46"/>
  <c r="D41" i="46"/>
  <c r="F41" i="46" s="1"/>
  <c r="E41" i="46"/>
  <c r="D42" i="46"/>
  <c r="F42" i="46" s="1"/>
  <c r="D43" i="46"/>
  <c r="E43" i="46"/>
  <c r="D44" i="46"/>
  <c r="F44" i="46" s="1"/>
  <c r="G48" i="46"/>
  <c r="D45" i="46"/>
  <c r="D46" i="46"/>
  <c r="F46" i="46" s="1"/>
  <c r="D47" i="46"/>
  <c r="D48" i="46"/>
  <c r="G52" i="46"/>
  <c r="D49" i="46"/>
  <c r="D50" i="46"/>
  <c r="F50" i="46" s="1"/>
  <c r="E50" i="46"/>
  <c r="D51" i="46"/>
  <c r="F51" i="46" s="1"/>
  <c r="D52" i="46"/>
  <c r="F52" i="46" s="1"/>
  <c r="G56" i="46"/>
  <c r="D53" i="46"/>
  <c r="F53" i="46" s="1"/>
  <c r="E53" i="46"/>
  <c r="D54" i="46"/>
  <c r="D55" i="46"/>
  <c r="F55" i="46" s="1"/>
  <c r="D56" i="46"/>
  <c r="F56" i="46" s="1"/>
  <c r="G60" i="46"/>
  <c r="D57" i="46"/>
  <c r="F57" i="46" s="1"/>
  <c r="D58" i="46"/>
  <c r="E58" i="46"/>
  <c r="D59" i="46"/>
  <c r="D60" i="46"/>
  <c r="G64" i="46"/>
  <c r="D61" i="46"/>
  <c r="D62" i="46"/>
  <c r="F62" i="46" s="1"/>
  <c r="D63" i="46"/>
  <c r="F63" i="46" s="1"/>
  <c r="D64" i="46"/>
  <c r="G68" i="46"/>
  <c r="D65" i="46"/>
  <c r="F65" i="46" s="1"/>
  <c r="D66" i="46"/>
  <c r="D67" i="46"/>
  <c r="F67" i="46" s="1"/>
  <c r="E67" i="46"/>
  <c r="D68" i="46"/>
  <c r="F68" i="46" s="1"/>
  <c r="G72" i="46"/>
  <c r="D69" i="46"/>
  <c r="D70" i="46"/>
  <c r="D71" i="46"/>
  <c r="D72" i="46"/>
  <c r="E72" i="46"/>
  <c r="G76" i="46"/>
  <c r="D73" i="46"/>
  <c r="D74" i="46"/>
  <c r="F74" i="46" s="1"/>
  <c r="D75" i="46"/>
  <c r="F75" i="46" s="1"/>
  <c r="E75" i="46"/>
  <c r="D76" i="46"/>
  <c r="E76" i="46"/>
  <c r="G80" i="46"/>
  <c r="D77" i="46"/>
  <c r="F77" i="46" s="1"/>
  <c r="D78" i="46"/>
  <c r="E78" i="46"/>
  <c r="D79" i="46"/>
  <c r="D80" i="46"/>
  <c r="E80" i="46"/>
  <c r="G84" i="46"/>
  <c r="D81" i="46"/>
  <c r="F81" i="46" s="1"/>
  <c r="D82" i="46"/>
  <c r="F82" i="46" s="1"/>
  <c r="E82" i="46"/>
  <c r="D83" i="46"/>
  <c r="F83" i="46" s="1"/>
  <c r="D84" i="46"/>
  <c r="G88" i="46"/>
  <c r="D85" i="46"/>
  <c r="F85" i="46" s="1"/>
  <c r="D86" i="46"/>
  <c r="D87" i="46"/>
  <c r="E87" i="46"/>
  <c r="D88" i="46"/>
  <c r="F88" i="46" s="1"/>
  <c r="E88" i="46"/>
  <c r="G92" i="46"/>
  <c r="D89" i="46"/>
  <c r="F89" i="46" s="1"/>
  <c r="D90" i="46"/>
  <c r="F90" i="46" s="1"/>
  <c r="D91" i="46"/>
  <c r="D92" i="46"/>
  <c r="F92" i="46" s="1"/>
  <c r="G96" i="46"/>
  <c r="D93" i="46"/>
  <c r="D94" i="46"/>
  <c r="D95" i="46"/>
  <c r="D96" i="46"/>
  <c r="F96" i="46" s="1"/>
  <c r="G100" i="46"/>
  <c r="D97" i="46"/>
  <c r="D98" i="46"/>
  <c r="D99" i="46"/>
  <c r="F99" i="46" s="1"/>
  <c r="D100" i="46"/>
  <c r="G104" i="46"/>
  <c r="D101" i="46"/>
  <c r="D102" i="46"/>
  <c r="E102" i="46"/>
  <c r="D103" i="46"/>
  <c r="F103" i="46" s="1"/>
  <c r="E103" i="46"/>
  <c r="D104" i="46"/>
  <c r="F104" i="46" s="1"/>
  <c r="G108" i="46"/>
  <c r="D105" i="46"/>
  <c r="F105" i="46" s="1"/>
  <c r="D106" i="46"/>
  <c r="F106" i="46" s="1"/>
  <c r="D107" i="46"/>
  <c r="D108" i="46"/>
  <c r="E108" i="46"/>
  <c r="G112" i="46"/>
  <c r="D109" i="46"/>
  <c r="D110" i="46"/>
  <c r="F110" i="46" s="1"/>
  <c r="D111" i="46"/>
  <c r="F111" i="46" s="1"/>
  <c r="E111" i="46"/>
  <c r="D112" i="46"/>
  <c r="F112" i="46" s="1"/>
  <c r="G116" i="46"/>
  <c r="D113" i="46"/>
  <c r="F113" i="46" s="1"/>
  <c r="D114" i="46"/>
  <c r="F114" i="46" s="1"/>
  <c r="D115" i="46"/>
  <c r="F115" i="46" s="1"/>
  <c r="E115" i="46"/>
  <c r="D116" i="46"/>
  <c r="F116" i="46" s="1"/>
  <c r="G120" i="46"/>
  <c r="D117" i="46"/>
  <c r="F117" i="46" s="1"/>
  <c r="D118" i="46"/>
  <c r="D119" i="46"/>
  <c r="F119" i="46" s="1"/>
  <c r="D120" i="46"/>
  <c r="G124" i="46"/>
  <c r="D121" i="46"/>
  <c r="F121" i="46" s="1"/>
  <c r="D122" i="46"/>
  <c r="F122" i="46" s="1"/>
  <c r="E122" i="46"/>
  <c r="D123" i="46"/>
  <c r="F123" i="46" s="1"/>
  <c r="D124" i="46"/>
  <c r="F124" i="46" s="1"/>
  <c r="G128" i="46"/>
  <c r="D125" i="46"/>
  <c r="F125" i="46" s="1"/>
  <c r="E125" i="46"/>
  <c r="D126" i="46"/>
  <c r="F126" i="46" s="1"/>
  <c r="D127" i="46"/>
  <c r="D128" i="46"/>
  <c r="F128" i="46" s="1"/>
  <c r="G132" i="46"/>
  <c r="D129" i="46"/>
  <c r="F129" i="46" s="1"/>
  <c r="E129" i="46"/>
  <c r="D130" i="46"/>
  <c r="F130" i="46" s="1"/>
  <c r="D131" i="46"/>
  <c r="F131" i="46" s="1"/>
  <c r="D132" i="46"/>
  <c r="G136" i="46"/>
  <c r="D133" i="46"/>
  <c r="F133" i="46" s="1"/>
  <c r="D134" i="46"/>
  <c r="F134" i="46" s="1"/>
  <c r="D135" i="46"/>
  <c r="F135" i="46" s="1"/>
  <c r="D136" i="46"/>
  <c r="F136" i="46" s="1"/>
  <c r="E136" i="46"/>
  <c r="G140" i="46"/>
  <c r="D137" i="46"/>
  <c r="D138" i="46"/>
  <c r="F138" i="46" s="1"/>
  <c r="D139" i="46"/>
  <c r="D140" i="46"/>
  <c r="F140" i="46" s="1"/>
  <c r="G144" i="46"/>
  <c r="D141" i="46"/>
  <c r="F141" i="46" s="1"/>
  <c r="D142" i="46"/>
  <c r="D143" i="46"/>
  <c r="F143" i="46" s="1"/>
  <c r="D144" i="46"/>
  <c r="F144" i="46" s="1"/>
  <c r="G148" i="46"/>
  <c r="D145" i="46"/>
  <c r="F145" i="46" s="1"/>
  <c r="D146" i="46"/>
  <c r="F146" i="46" s="1"/>
  <c r="E146" i="46"/>
  <c r="D147" i="46"/>
  <c r="F147" i="46" s="1"/>
  <c r="D148" i="46"/>
  <c r="F148" i="46" s="1"/>
  <c r="G152" i="46"/>
  <c r="D149" i="46"/>
  <c r="F149" i="46" s="1"/>
  <c r="E149" i="46"/>
  <c r="D150" i="46"/>
  <c r="F150" i="46" s="1"/>
  <c r="D151" i="46"/>
  <c r="D152" i="46"/>
  <c r="F152" i="46" s="1"/>
  <c r="E152" i="46"/>
  <c r="G156" i="46"/>
  <c r="D153" i="46"/>
  <c r="D154" i="46"/>
  <c r="F154" i="46" s="1"/>
  <c r="D155" i="46"/>
  <c r="F155" i="46" s="1"/>
  <c r="E155" i="46"/>
  <c r="D156" i="46"/>
  <c r="G160" i="46"/>
  <c r="D157" i="46"/>
  <c r="D158" i="46"/>
  <c r="F158" i="46" s="1"/>
  <c r="D159" i="46"/>
  <c r="F159" i="46" s="1"/>
  <c r="D160" i="46"/>
  <c r="F160" i="46" s="1"/>
  <c r="E160" i="46"/>
  <c r="G164" i="46"/>
  <c r="D161" i="46"/>
  <c r="F161" i="46" s="1"/>
  <c r="D162" i="46"/>
  <c r="F162" i="46" s="1"/>
  <c r="D163" i="46"/>
  <c r="F163" i="46" s="1"/>
  <c r="D164" i="46"/>
  <c r="G168" i="46"/>
  <c r="D165" i="46"/>
  <c r="D166" i="46"/>
  <c r="F166" i="46" s="1"/>
  <c r="D167" i="46"/>
  <c r="F167" i="46" s="1"/>
  <c r="D168" i="46"/>
  <c r="F168" i="46" s="1"/>
  <c r="G172" i="46"/>
  <c r="D169" i="46"/>
  <c r="F169" i="46" s="1"/>
  <c r="D170" i="46"/>
  <c r="D171" i="46"/>
  <c r="F171" i="46" s="1"/>
  <c r="D172" i="46"/>
  <c r="F172" i="46" s="1"/>
  <c r="E172" i="46"/>
  <c r="G176" i="46"/>
  <c r="D173" i="46"/>
  <c r="F173" i="46" s="1"/>
  <c r="D174" i="46"/>
  <c r="F174" i="46" s="1"/>
  <c r="D175" i="46"/>
  <c r="F175" i="46" s="1"/>
  <c r="D176" i="46"/>
  <c r="E176" i="46"/>
  <c r="G180" i="46"/>
  <c r="D177" i="46"/>
  <c r="F177" i="46" s="1"/>
  <c r="D178" i="46"/>
  <c r="D179" i="46"/>
  <c r="F179" i="46" s="1"/>
  <c r="D180" i="46"/>
  <c r="E180" i="46"/>
  <c r="G184" i="46"/>
  <c r="D181" i="46"/>
  <c r="F181" i="46" s="1"/>
  <c r="E181" i="46"/>
  <c r="D182" i="46"/>
  <c r="F182" i="46" s="1"/>
  <c r="D183" i="46"/>
  <c r="E183" i="46"/>
  <c r="D184" i="46"/>
  <c r="G188" i="46"/>
  <c r="D185" i="46"/>
  <c r="E185" i="46"/>
  <c r="D186" i="46"/>
  <c r="D187" i="46"/>
  <c r="F187" i="46" s="1"/>
  <c r="D188" i="46"/>
  <c r="F188" i="46" s="1"/>
  <c r="E188" i="46"/>
  <c r="G192" i="46"/>
  <c r="D189" i="46"/>
  <c r="F189" i="46" s="1"/>
  <c r="D190" i="46"/>
  <c r="F190" i="46" s="1"/>
  <c r="D191" i="46"/>
  <c r="F191" i="46" s="1"/>
  <c r="D192" i="46"/>
  <c r="E192" i="46"/>
  <c r="G196" i="46"/>
  <c r="D193" i="46"/>
  <c r="F193" i="46" s="1"/>
  <c r="D194" i="46"/>
  <c r="D195" i="46"/>
  <c r="F195" i="46" s="1"/>
  <c r="D196" i="46"/>
  <c r="E196" i="46"/>
  <c r="E189" i="46"/>
  <c r="E184" i="46"/>
  <c r="E169" i="46"/>
  <c r="E168" i="46"/>
  <c r="E165" i="46"/>
  <c r="E164" i="46"/>
  <c r="E162" i="46"/>
  <c r="E157" i="46"/>
  <c r="E156" i="46"/>
  <c r="E147" i="46"/>
  <c r="E141" i="46"/>
  <c r="E133" i="46"/>
  <c r="E130" i="46"/>
  <c r="E126" i="46"/>
  <c r="E123" i="46"/>
  <c r="E117" i="46"/>
  <c r="E116" i="46"/>
  <c r="E113" i="46"/>
  <c r="E112" i="46"/>
  <c r="E105" i="46"/>
  <c r="E104" i="46"/>
  <c r="E97" i="46"/>
  <c r="E93" i="46"/>
  <c r="E92" i="46"/>
  <c r="E83" i="46"/>
  <c r="E79" i="46"/>
  <c r="E69" i="46"/>
  <c r="E68" i="46"/>
  <c r="E65" i="46"/>
  <c r="E64" i="46"/>
  <c r="E61" i="46"/>
  <c r="E59" i="46"/>
  <c r="E54" i="46"/>
  <c r="E51" i="46"/>
  <c r="E45" i="46"/>
  <c r="E44" i="46"/>
  <c r="E39" i="46"/>
  <c r="E35" i="46"/>
  <c r="E30" i="46"/>
  <c r="E27" i="46"/>
  <c r="E22" i="46"/>
  <c r="E18" i="46"/>
  <c r="E13" i="46"/>
  <c r="E12" i="46"/>
  <c r="E193" i="46"/>
  <c r="E190" i="46"/>
  <c r="E186" i="46"/>
  <c r="E182" i="46"/>
  <c r="E178" i="46"/>
  <c r="E177" i="46"/>
  <c r="E173" i="46"/>
  <c r="E170" i="46"/>
  <c r="E166" i="46"/>
  <c r="E163" i="46"/>
  <c r="E161" i="46"/>
  <c r="E158" i="46"/>
  <c r="E153" i="46"/>
  <c r="E150" i="46"/>
  <c r="E148" i="46"/>
  <c r="E143" i="46"/>
  <c r="E142" i="46"/>
  <c r="E139" i="46"/>
  <c r="E137" i="46"/>
  <c r="E134" i="46"/>
  <c r="E132" i="46"/>
  <c r="E131" i="46"/>
  <c r="E128" i="46"/>
  <c r="E124" i="46"/>
  <c r="E119" i="46"/>
  <c r="E118" i="46"/>
  <c r="E109" i="46"/>
  <c r="E106" i="46"/>
  <c r="E99" i="46"/>
  <c r="E98" i="46"/>
  <c r="E96" i="46"/>
  <c r="E94" i="46"/>
  <c r="E90" i="46"/>
  <c r="E89" i="46"/>
  <c r="E85" i="46"/>
  <c r="E73" i="46"/>
  <c r="E70" i="46"/>
  <c r="E62" i="46"/>
  <c r="E55" i="46"/>
  <c r="E52" i="46"/>
  <c r="E46" i="46"/>
  <c r="E40" i="46"/>
  <c r="E31" i="46"/>
  <c r="E28" i="46"/>
  <c r="E23" i="46"/>
  <c r="E20" i="46"/>
  <c r="E19" i="46"/>
  <c r="E17" i="46"/>
  <c r="E14" i="46"/>
  <c r="E9" i="46"/>
  <c r="E6" i="46"/>
  <c r="E198" i="46"/>
  <c r="E195" i="46"/>
  <c r="E194" i="46"/>
  <c r="E191" i="46"/>
  <c r="E187" i="46"/>
  <c r="E179" i="46"/>
  <c r="E175" i="46"/>
  <c r="E174" i="46"/>
  <c r="E171" i="46"/>
  <c r="E167" i="46"/>
  <c r="E159" i="46"/>
  <c r="E154" i="46"/>
  <c r="E151" i="46"/>
  <c r="E145" i="46"/>
  <c r="E144" i="46"/>
  <c r="E140" i="46"/>
  <c r="E138" i="46"/>
  <c r="E135" i="46"/>
  <c r="E127" i="46"/>
  <c r="E121" i="46"/>
  <c r="E120" i="46"/>
  <c r="E114" i="46"/>
  <c r="E110" i="46"/>
  <c r="E107" i="46"/>
  <c r="E101" i="46"/>
  <c r="E100" i="46"/>
  <c r="E95" i="46"/>
  <c r="E91" i="46"/>
  <c r="E86" i="46"/>
  <c r="E84" i="46"/>
  <c r="E81" i="46"/>
  <c r="E77" i="46"/>
  <c r="E74" i="46"/>
  <c r="E71" i="46"/>
  <c r="E66" i="46"/>
  <c r="E63" i="46"/>
  <c r="E60" i="46"/>
  <c r="E57" i="46"/>
  <c r="E56" i="46"/>
  <c r="E49" i="46"/>
  <c r="E48" i="46"/>
  <c r="E47" i="46"/>
  <c r="E42" i="46"/>
  <c r="E37" i="46"/>
  <c r="E36" i="46"/>
  <c r="E33" i="46"/>
  <c r="E32" i="46"/>
  <c r="E25" i="46"/>
  <c r="E24" i="46"/>
  <c r="E15" i="46"/>
  <c r="E10" i="46"/>
  <c r="E7" i="46"/>
  <c r="E4" i="46"/>
  <c r="E197" i="46"/>
  <c r="E199" i="46"/>
  <c r="F69" i="46"/>
  <c r="F194" i="46" l="1"/>
  <c r="F192" i="46"/>
  <c r="F186" i="46"/>
  <c r="F185" i="46"/>
  <c r="F183" i="46"/>
  <c r="F178" i="46"/>
  <c r="F176" i="46"/>
  <c r="F170" i="46"/>
  <c r="F164" i="46"/>
  <c r="F157" i="46"/>
  <c r="F156" i="46"/>
  <c r="F153" i="46"/>
  <c r="F120" i="46"/>
  <c r="F118" i="46"/>
  <c r="F101" i="46"/>
  <c r="F100" i="46"/>
  <c r="F98" i="46"/>
  <c r="F84" i="46"/>
  <c r="F79" i="46"/>
  <c r="F78" i="46"/>
  <c r="F73" i="46"/>
  <c r="F64" i="46"/>
  <c r="F59" i="46"/>
  <c r="F47" i="46"/>
  <c r="F45" i="46"/>
  <c r="F38" i="46"/>
  <c r="F34" i="46"/>
  <c r="F31" i="46"/>
  <c r="F27" i="46"/>
  <c r="F26" i="46"/>
  <c r="F19" i="46"/>
  <c r="F17" i="46"/>
  <c r="F12" i="46"/>
  <c r="F142" i="46"/>
  <c r="F139" i="46"/>
  <c r="F137" i="46"/>
  <c r="F127" i="46"/>
  <c r="F109" i="46"/>
  <c r="F107" i="46"/>
  <c r="F102" i="46"/>
  <c r="F97" i="46"/>
  <c r="F94" i="46"/>
  <c r="F91" i="46"/>
  <c r="F80" i="46"/>
  <c r="F66" i="46"/>
  <c r="F60" i="46"/>
  <c r="F48" i="46"/>
  <c r="F8" i="46"/>
  <c r="F197" i="46"/>
  <c r="F132" i="46"/>
  <c r="F204" i="46"/>
  <c r="F184" i="46"/>
  <c r="F93" i="46"/>
  <c r="F76" i="46"/>
  <c r="F61" i="46"/>
  <c r="F180" i="46"/>
  <c r="F108" i="46"/>
  <c r="F87" i="46"/>
  <c r="F58" i="46"/>
  <c r="F71" i="46"/>
  <c r="F72" i="46"/>
  <c r="F15" i="46"/>
  <c r="F95" i="46"/>
  <c r="F86" i="46"/>
  <c r="F151" i="46"/>
  <c r="F165" i="46"/>
  <c r="F33" i="46"/>
  <c r="F49" i="46"/>
  <c r="F23" i="46"/>
  <c r="F43" i="46"/>
  <c r="F54" i="46"/>
  <c r="F70" i="46"/>
  <c r="F13" i="46"/>
  <c r="F196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Nelson</author>
  </authors>
  <commentList>
    <comment ref="B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Paul Nelson:</t>
        </r>
        <r>
          <rPr>
            <sz val="8"/>
            <color indexed="81"/>
            <rFont val="Tahoma"/>
            <family val="2"/>
          </rPr>
          <t xml:space="preserve">
From Sept qtr 2009 use series identifier=A3533808F.
Prior to Sept qtr 2009 we used A2061204F</t>
        </r>
      </text>
    </comment>
    <comment ref="C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Paul Nelson:</t>
        </r>
        <r>
          <rPr>
            <sz val="8"/>
            <color indexed="81"/>
            <rFont val="Tahoma"/>
            <family val="2"/>
          </rPr>
          <t xml:space="preserve">
From Sept qtr 2009 we use series identifier =  A3535187L.
Before Sept2009 use A2060924K</t>
        </r>
      </text>
    </comment>
  </commentList>
</comments>
</file>

<file path=xl/sharedStrings.xml><?xml version="1.0" encoding="utf-8"?>
<sst xmlns="http://schemas.openxmlformats.org/spreadsheetml/2006/main" count="121" uniqueCount="102">
  <si>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</si>
  <si>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</si>
  <si>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</si>
  <si>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</si>
  <si>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</si>
  <si>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</si>
  <si>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</si>
  <si>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</si>
  <si>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</si>
  <si>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</si>
  <si>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</si>
  <si>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</si>
  <si>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</si>
  <si>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</si>
  <si>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</si>
  <si>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</si>
  <si>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</si>
  <si>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</si>
  <si>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</si>
  <si>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</si>
  <si>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</si>
  <si>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</si>
  <si>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</si>
  <si>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</si>
  <si>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</si>
  <si>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</si>
  <si>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</si>
  <si>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</si>
  <si>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</si>
  <si>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</si>
  <si>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</si>
  <si>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</si>
  <si>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</si>
  <si>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</si>
  <si>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</si>
  <si>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</si>
  <si>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</si>
  <si>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1996-97</t>
  </si>
  <si>
    <t>1997-98</t>
  </si>
  <si>
    <t>1998-99</t>
  </si>
  <si>
    <t>Original</t>
  </si>
  <si>
    <t>1999-00</t>
  </si>
  <si>
    <t>2000-01</t>
  </si>
  <si>
    <t>% GDP</t>
  </si>
  <si>
    <t>2001-02</t>
  </si>
  <si>
    <t>2002-03</t>
  </si>
  <si>
    <t>2003-04</t>
  </si>
  <si>
    <t>2004-05</t>
  </si>
  <si>
    <t>2005-06</t>
  </si>
  <si>
    <t>quarterly</t>
  </si>
  <si>
    <t>12 mths ending</t>
  </si>
  <si>
    <t>(a) Seasonally adjusted.</t>
  </si>
  <si>
    <t>Seas adj</t>
  </si>
  <si>
    <t xml:space="preserve">&lt;--- source </t>
  </si>
  <si>
    <t>(derived)</t>
  </si>
  <si>
    <t>GDP current, seas adj</t>
  </si>
  <si>
    <t>Balance on current account</t>
  </si>
  <si>
    <t>fin year</t>
  </si>
  <si>
    <t>GDP curr prices, orig</t>
  </si>
  <si>
    <t>2006-07</t>
  </si>
  <si>
    <t>2007-08</t>
  </si>
  <si>
    <t>2008-09</t>
  </si>
  <si>
    <t>53020, table1    A3533808F</t>
  </si>
  <si>
    <t>2009-10</t>
  </si>
  <si>
    <t>2010-11</t>
  </si>
  <si>
    <t>2011-12</t>
  </si>
  <si>
    <t>2012-13</t>
  </si>
  <si>
    <t>2013-14</t>
  </si>
  <si>
    <t>2014-15</t>
  </si>
  <si>
    <t>5206.0, table 1, A2304418T</t>
  </si>
  <si>
    <t>5206.0, table 1, A2302467A</t>
  </si>
  <si>
    <t>6.2 Balance on current account</t>
  </si>
  <si>
    <t>Quarter</t>
  </si>
  <si>
    <t>Value (a) – $ million</t>
  </si>
  <si>
    <t>September</t>
  </si>
  <si>
    <t>December</t>
  </si>
  <si>
    <t>March</t>
  </si>
  <si>
    <t>June</t>
  </si>
  <si>
    <t>Proportion of gross domestic product (a) – per cent</t>
  </si>
  <si>
    <t>Value – 12 months ending quarter shown – $ million</t>
  </si>
  <si>
    <t>53020, table 4   A3535187L (row 1)</t>
  </si>
  <si>
    <t xml:space="preserve">Source: </t>
  </si>
  <si>
    <t>2015-16</t>
  </si>
  <si>
    <t>2016-17</t>
  </si>
  <si>
    <t>2017–18</t>
  </si>
  <si>
    <t>2018–19</t>
  </si>
  <si>
    <t>2017-18</t>
  </si>
  <si>
    <t>Update</t>
  </si>
  <si>
    <t>Related publications</t>
  </si>
  <si>
    <r>
      <t>RBA,</t>
    </r>
    <r>
      <rPr>
        <i/>
        <sz val="8"/>
        <color rgb="FF398BCA"/>
        <rFont val="Calibri"/>
        <family val="2"/>
        <scheme val="minor"/>
      </rPr>
      <t xml:space="preserve"> Bulletin </t>
    </r>
  </si>
  <si>
    <r>
      <t xml:space="preserve">Treasury, </t>
    </r>
    <r>
      <rPr>
        <i/>
        <sz val="8"/>
        <color rgb="FF398BCA"/>
        <rFont val="Calibri"/>
        <family val="2"/>
        <scheme val="minor"/>
      </rPr>
      <t>Budget papers</t>
    </r>
  </si>
  <si>
    <r>
      <t xml:space="preserve">Treasury, </t>
    </r>
    <r>
      <rPr>
        <i/>
        <sz val="8"/>
        <color rgb="FF398BCA"/>
        <rFont val="Calibri"/>
        <family val="2"/>
        <scheme val="minor"/>
      </rPr>
      <t>Mid-year economic and fiscal outlook</t>
    </r>
  </si>
  <si>
    <r>
      <t>OECD,</t>
    </r>
    <r>
      <rPr>
        <i/>
        <sz val="8"/>
        <color rgb="FF398BCA"/>
        <rFont val="Calibri"/>
        <family val="2"/>
        <scheme val="minor"/>
      </rPr>
      <t xml:space="preserve"> Economic outlook</t>
    </r>
  </si>
  <si>
    <r>
      <t xml:space="preserve">ABS, </t>
    </r>
    <r>
      <rPr>
        <i/>
        <sz val="8"/>
        <color rgb="FF398BCA"/>
        <rFont val="Calibri"/>
        <family val="2"/>
        <scheme val="minor"/>
      </rPr>
      <t>Australian national accounts: national income, expenditure and product</t>
    </r>
    <r>
      <rPr>
        <sz val="8"/>
        <color rgb="FF398BCA"/>
        <rFont val="Calibri"/>
        <family val="2"/>
        <scheme val="minor"/>
      </rPr>
      <t>, cat. no. 5206.0</t>
    </r>
  </si>
  <si>
    <t>Proportion of gross domestic product, 12 months ending quarter shown – per cent</t>
  </si>
  <si>
    <t>2018-19</t>
  </si>
  <si>
    <t>2019–20</t>
  </si>
  <si>
    <t>2019-20</t>
  </si>
  <si>
    <t>2020-21</t>
  </si>
  <si>
    <t>2021-22</t>
  </si>
  <si>
    <t>ABS, Balance of payments and international investment position, cat. no. 5302.0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</si>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</sst>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_)"/>
    <numFmt numFmtId="165" formatCode="0.0"/>
    <numFmt numFmtId="166" formatCode="#\ ##0"/>
    <numFmt numFmtId="167" formatCode="mmm\ yy"/>
    <numFmt numFmtId="168" formatCode="0;\-0;0;@"/>
    <numFmt numFmtId="169" formatCode="[$-C09]d\ mmmm\ 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398BCA"/>
      <name val="Calibri"/>
      <family val="2"/>
      <scheme val="minor"/>
    </font>
    <font>
      <i/>
      <sz val="8"/>
      <color rgb="FF398BCA"/>
      <name val="Calibri"/>
      <family val="2"/>
      <scheme val="minor"/>
    </font>
    <font>
      <b/>
      <sz val="9"/>
      <name val="Calibri"/>
      <family val="2"/>
    </font>
    <font>
      <sz val="10"/>
      <color rgb="FF398BCA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398BCA"/>
      <name val="Calibri"/>
      <family val="2"/>
      <scheme val="minor"/>
    </font>
    <font>
      <sz val="9"/>
      <color rgb="FF398BC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33C59"/>
        <bgColor indexed="64"/>
      </patternFill>
    </fill>
    <fill>
      <patternFill patternType="solid">
        <fgColor rgb="FFDCE6E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98BCA"/>
      </bottom>
      <diagonal/>
    </border>
  </borders>
  <cellStyleXfs count="21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6" fillId="0" borderId="0"/>
    <xf numFmtId="0" fontId="32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24" fillId="0" borderId="0" xfId="3" applyFont="1" applyBorder="1"/>
    <xf numFmtId="166" fontId="24" fillId="0" borderId="0" xfId="3" applyNumberFormat="1" applyFont="1" applyBorder="1" applyAlignment="1">
      <alignment horizontal="right"/>
    </xf>
    <xf numFmtId="165" fontId="24" fillId="0" borderId="0" xfId="3" applyNumberFormat="1" applyFont="1" applyBorder="1" applyAlignment="1">
      <alignment horizontal="right"/>
    </xf>
    <xf numFmtId="165" fontId="24" fillId="0" borderId="0" xfId="3" applyNumberFormat="1" applyFont="1" applyBorder="1"/>
    <xf numFmtId="0" fontId="27" fillId="0" borderId="0" xfId="3" applyFont="1" applyBorder="1" applyAlignment="1">
      <alignment horizontal="left"/>
    </xf>
    <xf numFmtId="0" fontId="23" fillId="0" borderId="0" xfId="3" applyFont="1" applyBorder="1"/>
    <xf numFmtId="0" fontId="25" fillId="0" borderId="0" xfId="0" applyFont="1" applyAlignment="1">
      <alignment horizontal="left"/>
    </xf>
    <xf numFmtId="0" fontId="25" fillId="0" borderId="0" xfId="0" applyNumberFormat="1" applyFont="1" applyAlignment="1">
      <alignment horizontal="left"/>
    </xf>
    <xf numFmtId="0" fontId="30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0" fontId="24" fillId="0" borderId="0" xfId="0" applyNumberFormat="1" applyFont="1"/>
    <xf numFmtId="0" fontId="24" fillId="0" borderId="0" xfId="0" applyNumberFormat="1" applyFont="1" applyAlignment="1">
      <alignment wrapText="1"/>
    </xf>
    <xf numFmtId="0" fontId="24" fillId="0" borderId="0" xfId="0" applyNumberFormat="1" applyFont="1" applyAlignment="1"/>
    <xf numFmtId="0" fontId="25" fillId="0" borderId="0" xfId="0" quotePrefix="1" applyFont="1" applyAlignment="1">
      <alignment horizontal="left"/>
    </xf>
    <xf numFmtId="0" fontId="25" fillId="0" borderId="0" xfId="0" applyNumberFormat="1" applyFont="1" applyAlignment="1">
      <alignment wrapText="1"/>
    </xf>
    <xf numFmtId="0" fontId="30" fillId="0" borderId="0" xfId="0" applyFont="1" applyAlignment="1">
      <alignment horizontal="center" wrapText="1"/>
    </xf>
    <xf numFmtId="167" fontId="24" fillId="0" borderId="0" xfId="0" applyNumberFormat="1" applyFont="1" applyAlignment="1"/>
    <xf numFmtId="164" fontId="24" fillId="0" borderId="0" xfId="0" applyNumberFormat="1" applyFont="1" applyProtection="1"/>
    <xf numFmtId="165" fontId="24" fillId="0" borderId="0" xfId="0" applyNumberFormat="1" applyFont="1" applyProtection="1"/>
    <xf numFmtId="0" fontId="24" fillId="0" borderId="0" xfId="0" quotePrefix="1" applyFont="1" applyAlignment="1"/>
    <xf numFmtId="167" fontId="24" fillId="0" borderId="0" xfId="0" quotePrefix="1" applyNumberFormat="1" applyFont="1" applyAlignment="1"/>
    <xf numFmtId="165" fontId="24" fillId="0" borderId="0" xfId="0" applyNumberFormat="1" applyFont="1"/>
    <xf numFmtId="0" fontId="24" fillId="0" borderId="0" xfId="0" applyNumberFormat="1" applyFont="1" applyBorder="1" applyAlignment="1"/>
    <xf numFmtId="0" fontId="24" fillId="0" borderId="0" xfId="0" quotePrefix="1" applyNumberFormat="1" applyFont="1" applyAlignment="1"/>
    <xf numFmtId="0" fontId="24" fillId="0" borderId="0" xfId="0" quotePrefix="1" applyNumberFormat="1" applyFont="1" applyBorder="1"/>
    <xf numFmtId="0" fontId="24" fillId="0" borderId="0" xfId="0" applyNumberFormat="1" applyFont="1" applyBorder="1"/>
    <xf numFmtId="0" fontId="24" fillId="0" borderId="0" xfId="0" applyFont="1"/>
    <xf numFmtId="168" fontId="24" fillId="0" borderId="0" xfId="0" applyNumberFormat="1" applyFont="1"/>
    <xf numFmtId="0" fontId="23" fillId="0" borderId="0" xfId="3" applyFont="1" applyBorder="1" applyAlignment="1">
      <alignment horizontal="centerContinuous"/>
    </xf>
    <xf numFmtId="0" fontId="28" fillId="0" borderId="0" xfId="1" quotePrefix="1" applyFont="1" applyBorder="1" applyAlignment="1">
      <alignment horizontal="left"/>
    </xf>
    <xf numFmtId="0" fontId="29" fillId="0" borderId="0" xfId="2" applyFont="1" applyBorder="1" applyAlignment="1" applyProtection="1"/>
    <xf numFmtId="0" fontId="33" fillId="0" borderId="0" xfId="3" quotePrefix="1" applyFont="1" applyBorder="1" applyAlignment="1">
      <alignment horizontal="left"/>
    </xf>
    <xf numFmtId="0" fontId="28" fillId="0" borderId="0" xfId="3" applyFont="1" applyBorder="1"/>
    <xf numFmtId="0" fontId="28" fillId="0" borderId="0" xfId="3" quotePrefix="1" applyFont="1" applyBorder="1" applyAlignment="1">
      <alignment horizontal="left"/>
    </xf>
    <xf numFmtId="0" fontId="25" fillId="0" borderId="0" xfId="2" quotePrefix="1" applyFont="1" applyBorder="1" applyAlignment="1" applyProtection="1"/>
    <xf numFmtId="0" fontId="34" fillId="0" borderId="0" xfId="2" applyFont="1" applyBorder="1" applyAlignment="1" applyProtection="1"/>
    <xf numFmtId="0" fontId="36" fillId="0" borderId="0" xfId="0" applyFont="1" applyAlignment="1">
      <alignment vertical="center"/>
    </xf>
    <xf numFmtId="0" fontId="34" fillId="0" borderId="0" xfId="3" applyFont="1" applyBorder="1" applyAlignment="1"/>
    <xf numFmtId="0" fontId="38" fillId="2" borderId="0" xfId="3" applyFont="1" applyFill="1" applyBorder="1"/>
    <xf numFmtId="0" fontId="39" fillId="2" borderId="0" xfId="3" applyFont="1" applyFill="1" applyBorder="1"/>
    <xf numFmtId="0" fontId="40" fillId="2" borderId="0" xfId="3" applyFont="1" applyFill="1" applyBorder="1"/>
    <xf numFmtId="0" fontId="40" fillId="2" borderId="0" xfId="0" applyFont="1" applyFill="1" applyBorder="1" applyAlignment="1">
      <alignment horizontal="right"/>
    </xf>
    <xf numFmtId="0" fontId="42" fillId="0" borderId="0" xfId="3" applyFont="1" applyFill="1" applyBorder="1"/>
    <xf numFmtId="166" fontId="42" fillId="0" borderId="0" xfId="3" applyNumberFormat="1" applyFont="1" applyFill="1" applyBorder="1" applyAlignment="1">
      <alignment horizontal="right"/>
    </xf>
    <xf numFmtId="0" fontId="41" fillId="3" borderId="0" xfId="3" applyFont="1" applyFill="1" applyBorder="1" applyAlignment="1">
      <alignment horizontal="left" vertical="center"/>
    </xf>
    <xf numFmtId="0" fontId="37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vertical="center"/>
    </xf>
    <xf numFmtId="166" fontId="37" fillId="3" borderId="0" xfId="3" applyNumberFormat="1" applyFont="1" applyFill="1" applyBorder="1" applyAlignment="1">
      <alignment horizontal="center" vertical="center"/>
    </xf>
    <xf numFmtId="0" fontId="26" fillId="0" borderId="1" xfId="3" applyFont="1" applyBorder="1"/>
    <xf numFmtId="0" fontId="24" fillId="0" borderId="1" xfId="3" applyFont="1" applyBorder="1"/>
    <xf numFmtId="169" fontId="28" fillId="0" borderId="0" xfId="3" quotePrefix="1" applyNumberFormat="1" applyFont="1" applyBorder="1" applyAlignment="1">
      <alignment horizontal="left"/>
    </xf>
    <xf numFmtId="168" fontId="31" fillId="0" borderId="0" xfId="0" applyNumberFormat="1" applyFont="1"/>
  </cellXfs>
  <cellStyles count="21">
    <cellStyle name="Hyperlink 2" xfId="2" xr:uid="{00000000-0005-0000-0000-000000000000}"/>
    <cellStyle name="Hyperlink 3" xfId="5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335DEFA5-A054-4C53-B8B8-FEB56AC66D84}"/>
    <cellStyle name="Normal 14" xfId="16" xr:uid="{F0838ABA-2A55-4E01-B151-FBEF1A764189}"/>
    <cellStyle name="Normal 15" xfId="17" xr:uid="{175058B4-89AE-4C37-9F3C-836322F9E67D}"/>
    <cellStyle name="Normal 16" xfId="18" xr:uid="{C89442D9-7911-4454-A852-FC84009B4F61}"/>
    <cellStyle name="Normal 17" xfId="19" xr:uid="{0E8BA2F3-3032-487E-9102-7C7D5EDBCAB7}"/>
    <cellStyle name="Normal 18" xfId="20" xr:uid="{3B231854-6B64-48AF-A77C-AC3E46494A66}"/>
    <cellStyle name="Normal 2" xfId="3" xr:uid="{00000000-0005-0000-0000-000006000000}"/>
    <cellStyle name="Normal 3" xfId="4" xr:uid="{00000000-0005-0000-0000-000007000000}"/>
    <cellStyle name="Normal 4" xfId="6" xr:uid="{00000000-0005-0000-0000-000008000000}"/>
    <cellStyle name="Normal 5" xfId="7" xr:uid="{00000000-0005-0000-0000-000009000000}"/>
    <cellStyle name="Normal 6" xfId="8" xr:uid="{00000000-0005-0000-0000-00000A000000}"/>
    <cellStyle name="Normal 7" xfId="9" xr:uid="{00000000-0005-0000-0000-00000B000000}"/>
    <cellStyle name="Normal 8" xfId="10" xr:uid="{00000000-0005-0000-0000-00000C000000}"/>
    <cellStyle name="Normal 9" xfId="11" xr:uid="{00000000-0005-0000-0000-00000D000000}"/>
    <cellStyle name="Normal_Table 2.3" xfId="1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98BCA"/>
      <color rgb="FFDCE6EE"/>
      <color rgb="FF033C59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AU" b="0"/>
              <a:t>Quarterly value – $ million</a:t>
            </a:r>
          </a:p>
        </c:rich>
      </c:tx>
      <c:layout>
        <c:manualLayout>
          <c:xMode val="edge"/>
          <c:yMode val="edge"/>
          <c:x val="4.0118578927634041E-2"/>
          <c:y val="2.46384806994667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04243219597536E-2"/>
          <c:y val="0.1005653911095508"/>
          <c:w val="0.87411026746656673"/>
          <c:h val="0.79318320878679971"/>
        </c:manualLayout>
      </c:layout>
      <c:lineChart>
        <c:grouping val="standard"/>
        <c:varyColors val="0"/>
        <c:ser>
          <c:idx val="1"/>
          <c:order val="0"/>
          <c:tx>
            <c:strRef>
              <c:f>'6.2 Data'!$C$1</c:f>
              <c:strCache>
                <c:ptCount val="1"/>
                <c:pt idx="0">
                  <c:v>Balance on current account</c:v>
                </c:pt>
              </c:strCache>
            </c:strRef>
          </c:tx>
          <c:spPr>
            <a:ln w="38100">
              <a:solidFill>
                <a:srgbClr val="398BCA"/>
              </a:solidFill>
              <a:prstDash val="solid"/>
            </a:ln>
          </c:spPr>
          <c:marker>
            <c:symbol val="none"/>
          </c:marker>
          <c:cat>
            <c:numRef>
              <c:f>'6.2 Data'!$A$211:$A$255</c:f>
              <c:numCache>
                <c:formatCode>mmm\ yy</c:formatCode>
                <c:ptCount val="45"/>
                <c:pt idx="0">
                  <c:v>40695</c:v>
                </c:pt>
                <c:pt idx="1">
                  <c:v>40787</c:v>
                </c:pt>
                <c:pt idx="2">
                  <c:v>40878</c:v>
                </c:pt>
                <c:pt idx="3">
                  <c:v>40969</c:v>
                </c:pt>
                <c:pt idx="4">
                  <c:v>41061</c:v>
                </c:pt>
                <c:pt idx="5">
                  <c:v>41153</c:v>
                </c:pt>
                <c:pt idx="6">
                  <c:v>41244</c:v>
                </c:pt>
                <c:pt idx="7">
                  <c:v>41334</c:v>
                </c:pt>
                <c:pt idx="8">
                  <c:v>41426</c:v>
                </c:pt>
                <c:pt idx="9">
                  <c:v>41518</c:v>
                </c:pt>
                <c:pt idx="10">
                  <c:v>41609</c:v>
                </c:pt>
                <c:pt idx="11">
                  <c:v>41699</c:v>
                </c:pt>
                <c:pt idx="12">
                  <c:v>41791</c:v>
                </c:pt>
                <c:pt idx="13">
                  <c:v>41883</c:v>
                </c:pt>
                <c:pt idx="14">
                  <c:v>41974</c:v>
                </c:pt>
                <c:pt idx="15">
                  <c:v>42064</c:v>
                </c:pt>
                <c:pt idx="16">
                  <c:v>42156</c:v>
                </c:pt>
                <c:pt idx="17">
                  <c:v>42248</c:v>
                </c:pt>
                <c:pt idx="18">
                  <c:v>42339</c:v>
                </c:pt>
                <c:pt idx="19">
                  <c:v>42430</c:v>
                </c:pt>
                <c:pt idx="20">
                  <c:v>42522</c:v>
                </c:pt>
                <c:pt idx="21">
                  <c:v>42614</c:v>
                </c:pt>
                <c:pt idx="22">
                  <c:v>42705</c:v>
                </c:pt>
                <c:pt idx="23">
                  <c:v>42795</c:v>
                </c:pt>
                <c:pt idx="24">
                  <c:v>42887</c:v>
                </c:pt>
                <c:pt idx="25">
                  <c:v>42979</c:v>
                </c:pt>
                <c:pt idx="26">
                  <c:v>43070</c:v>
                </c:pt>
                <c:pt idx="27">
                  <c:v>43160</c:v>
                </c:pt>
                <c:pt idx="28">
                  <c:v>43252</c:v>
                </c:pt>
                <c:pt idx="29">
                  <c:v>43344</c:v>
                </c:pt>
                <c:pt idx="30">
                  <c:v>43435</c:v>
                </c:pt>
                <c:pt idx="31">
                  <c:v>43525</c:v>
                </c:pt>
                <c:pt idx="32">
                  <c:v>43617</c:v>
                </c:pt>
                <c:pt idx="33">
                  <c:v>43709</c:v>
                </c:pt>
                <c:pt idx="34">
                  <c:v>43800</c:v>
                </c:pt>
                <c:pt idx="35">
                  <c:v>43891</c:v>
                </c:pt>
                <c:pt idx="36">
                  <c:v>43983</c:v>
                </c:pt>
                <c:pt idx="37">
                  <c:v>44075</c:v>
                </c:pt>
                <c:pt idx="38">
                  <c:v>44166</c:v>
                </c:pt>
                <c:pt idx="39">
                  <c:v>44256</c:v>
                </c:pt>
                <c:pt idx="40">
                  <c:v>44348</c:v>
                </c:pt>
                <c:pt idx="41">
                  <c:v>44440</c:v>
                </c:pt>
                <c:pt idx="42">
                  <c:v>44531</c:v>
                </c:pt>
                <c:pt idx="43">
                  <c:v>44621</c:v>
                </c:pt>
                <c:pt idx="44">
                  <c:v>44713</c:v>
                </c:pt>
              </c:numCache>
            </c:numRef>
          </c:cat>
          <c:val>
            <c:numRef>
              <c:f>'6.2 Data'!$C$211:$C$255</c:f>
              <c:numCache>
                <c:formatCode>0;\-0;0;@</c:formatCode>
                <c:ptCount val="45"/>
                <c:pt idx="0">
                  <c:v>-11308</c:v>
                </c:pt>
                <c:pt idx="1">
                  <c:v>-9537</c:v>
                </c:pt>
                <c:pt idx="2">
                  <c:v>-10950</c:v>
                </c:pt>
                <c:pt idx="3">
                  <c:v>-17405</c:v>
                </c:pt>
                <c:pt idx="4">
                  <c:v>-14099</c:v>
                </c:pt>
                <c:pt idx="5">
                  <c:v>-16486</c:v>
                </c:pt>
                <c:pt idx="6">
                  <c:v>-17998</c:v>
                </c:pt>
                <c:pt idx="7">
                  <c:v>-13619</c:v>
                </c:pt>
                <c:pt idx="8">
                  <c:v>-13689</c:v>
                </c:pt>
                <c:pt idx="9">
                  <c:v>-14440</c:v>
                </c:pt>
                <c:pt idx="10">
                  <c:v>-11021</c:v>
                </c:pt>
                <c:pt idx="11">
                  <c:v>-10802</c:v>
                </c:pt>
                <c:pt idx="12">
                  <c:v>-12418</c:v>
                </c:pt>
                <c:pt idx="13">
                  <c:v>-13465</c:v>
                </c:pt>
                <c:pt idx="14">
                  <c:v>-12378</c:v>
                </c:pt>
                <c:pt idx="15">
                  <c:v>-13686</c:v>
                </c:pt>
                <c:pt idx="16">
                  <c:v>-20736</c:v>
                </c:pt>
                <c:pt idx="17">
                  <c:v>-19794</c:v>
                </c:pt>
                <c:pt idx="18">
                  <c:v>-21759</c:v>
                </c:pt>
                <c:pt idx="19">
                  <c:v>-17589</c:v>
                </c:pt>
                <c:pt idx="20">
                  <c:v>-17795</c:v>
                </c:pt>
                <c:pt idx="21">
                  <c:v>-13988</c:v>
                </c:pt>
                <c:pt idx="22">
                  <c:v>-6300</c:v>
                </c:pt>
                <c:pt idx="23">
                  <c:v>-8512</c:v>
                </c:pt>
                <c:pt idx="24">
                  <c:v>-11280</c:v>
                </c:pt>
                <c:pt idx="25">
                  <c:v>-11702</c:v>
                </c:pt>
                <c:pt idx="26">
                  <c:v>-14883</c:v>
                </c:pt>
                <c:pt idx="27">
                  <c:v>-12159</c:v>
                </c:pt>
                <c:pt idx="28">
                  <c:v>-13576</c:v>
                </c:pt>
                <c:pt idx="29">
                  <c:v>-9412</c:v>
                </c:pt>
                <c:pt idx="30">
                  <c:v>-5383</c:v>
                </c:pt>
                <c:pt idx="31">
                  <c:v>-4072</c:v>
                </c:pt>
                <c:pt idx="32">
                  <c:v>3851</c:v>
                </c:pt>
                <c:pt idx="33">
                  <c:v>8210</c:v>
                </c:pt>
                <c:pt idx="34">
                  <c:v>4101</c:v>
                </c:pt>
                <c:pt idx="35">
                  <c:v>7322</c:v>
                </c:pt>
                <c:pt idx="36">
                  <c:v>16525</c:v>
                </c:pt>
                <c:pt idx="37">
                  <c:v>10185</c:v>
                </c:pt>
                <c:pt idx="38">
                  <c:v>16986</c:v>
                </c:pt>
                <c:pt idx="39">
                  <c:v>19770</c:v>
                </c:pt>
                <c:pt idx="40">
                  <c:v>22405</c:v>
                </c:pt>
                <c:pt idx="41">
                  <c:v>21981</c:v>
                </c:pt>
                <c:pt idx="42">
                  <c:v>12677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8-4D52-9CBD-F2B0AB4B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22688"/>
        <c:axId val="167941248"/>
      </c:lineChart>
      <c:dateAx>
        <c:axId val="1679226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67941248"/>
        <c:crossesAt val="0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67941248"/>
        <c:scaling>
          <c:orientation val="minMax"/>
          <c:max val="25000"/>
          <c:min val="-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679226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398BCA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288" r="0.75000000000001288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12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12</xdr:col>
          <xdr:colOff>9525</xdr:colOff>
          <xdr:row>41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bs.gov.au/ausstats/abs@.nsf/mf/5206.0" TargetMode="External"/><Relationship Id="rId7" Type="http://schemas.openxmlformats.org/officeDocument/2006/relationships/hyperlink" Target="http://www.oecd.org/document/18/0,2340,de_2649_201185_20347538_1_1_1_1,00.html" TargetMode="External"/><Relationship Id="rId12" Type="http://schemas.openxmlformats.org/officeDocument/2006/relationships/image" Target="../media/image1.emf"/><Relationship Id="rId2" Type="http://schemas.openxmlformats.org/officeDocument/2006/relationships/hyperlink" Target="https://www.abs.gov.au/statistics/economy/international-trade/balance-payments-and-international-investment-position-australia/latest-release" TargetMode="External"/><Relationship Id="rId1" Type="http://schemas.openxmlformats.org/officeDocument/2006/relationships/hyperlink" Target="http://www.abs.gov.au/AUSSTATS/abs@.nsf/second+level+view?ReadForm&amp;prodno=5302.0&amp;viewtitle=Balance%20of%20Payments%20and%20International%20Investment%20Position,%20Australia~Dec%202007~Latest~4/03/2008&amp;&amp;tabname=Past%20Future%20Issues&amp;prodno=5302.0&amp;issue=Dec%202007&amp;num=&amp;view=&amp;" TargetMode="External"/><Relationship Id="rId6" Type="http://schemas.openxmlformats.org/officeDocument/2006/relationships/hyperlink" Target="https://www.budget.gov.au/2019-20/content/myefo/index.htm" TargetMode="External"/><Relationship Id="rId11" Type="http://schemas.openxmlformats.org/officeDocument/2006/relationships/oleObject" Target="../embeddings/Microsoft_Word_97_-_2003_Document.doc"/><Relationship Id="rId5" Type="http://schemas.openxmlformats.org/officeDocument/2006/relationships/hyperlink" Target="https://www.budget.gov.au/2019-20/content/documents.ht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rba.gov.au/publications/bulletin/index.html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zoomScaleSheetLayoutView="100" workbookViewId="0">
      <selection activeCell="R9" sqref="R9"/>
    </sheetView>
  </sheetViews>
  <sheetFormatPr defaultColWidth="9.140625" defaultRowHeight="12.75" x14ac:dyDescent="0.2"/>
  <cols>
    <col min="1" max="1" width="12.85546875" style="6" customWidth="1"/>
    <col min="2" max="6" width="10.28515625" style="6" customWidth="1"/>
    <col min="7" max="8" width="1.7109375" style="6" customWidth="1"/>
    <col min="9" max="11" width="8.85546875" style="6" customWidth="1"/>
    <col min="12" max="12" width="1.7109375" style="6" customWidth="1"/>
    <col min="13" max="16384" width="9.140625" style="6"/>
  </cols>
  <sheetData>
    <row r="1" spans="1:12" ht="29.25" customHeight="1" x14ac:dyDescent="0.35">
      <c r="A1" s="39" t="s">
        <v>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 customHeight="1" x14ac:dyDescent="0.2"/>
    <row r="3" spans="1:12" ht="15.75" customHeight="1" x14ac:dyDescent="0.2"/>
    <row r="4" spans="1:12" ht="15.75" customHeight="1" x14ac:dyDescent="0.2"/>
    <row r="5" spans="1:12" ht="15.75" customHeight="1" x14ac:dyDescent="0.2"/>
    <row r="6" spans="1:12" ht="15.75" customHeight="1" x14ac:dyDescent="0.2"/>
    <row r="7" spans="1:12" ht="15.75" customHeight="1" x14ac:dyDescent="0.2"/>
    <row r="8" spans="1:12" ht="15.75" customHeight="1" x14ac:dyDescent="0.2"/>
    <row r="9" spans="1:12" ht="15.75" customHeight="1" x14ac:dyDescent="0.2"/>
    <row r="10" spans="1:12" ht="15.75" customHeight="1" x14ac:dyDescent="0.2"/>
    <row r="11" spans="1:12" ht="15.75" customHeight="1" x14ac:dyDescent="0.2"/>
    <row r="12" spans="1:12" ht="15.75" customHeight="1" x14ac:dyDescent="0.2"/>
    <row r="13" spans="1:12" ht="15.75" customHeight="1" x14ac:dyDescent="0.2"/>
    <row r="14" spans="1:12" ht="15.75" customHeight="1" x14ac:dyDescent="0.2"/>
    <row r="15" spans="1:12" ht="15.75" customHeight="1" x14ac:dyDescent="0.2"/>
    <row r="16" spans="1:12" ht="15.75" customHeight="1" x14ac:dyDescent="0.2"/>
    <row r="17" spans="1:6" ht="12.75" customHeight="1" x14ac:dyDescent="0.2">
      <c r="A17" s="41" t="s">
        <v>72</v>
      </c>
      <c r="B17" s="42" t="s">
        <v>84</v>
      </c>
      <c r="C17" s="42" t="s">
        <v>85</v>
      </c>
      <c r="D17" s="42" t="s">
        <v>96</v>
      </c>
      <c r="E17" s="42" t="s">
        <v>98</v>
      </c>
      <c r="F17" s="42" t="s">
        <v>99</v>
      </c>
    </row>
    <row r="18" spans="1:6" ht="12.75" customHeight="1" x14ac:dyDescent="0.2">
      <c r="A18" s="45" t="s">
        <v>73</v>
      </c>
      <c r="B18" s="46"/>
      <c r="C18" s="47"/>
      <c r="D18" s="47"/>
      <c r="E18" s="47"/>
      <c r="F18" s="47"/>
    </row>
    <row r="19" spans="1:6" ht="12" customHeight="1" x14ac:dyDescent="0.2">
      <c r="A19" s="1" t="s">
        <v>74</v>
      </c>
      <c r="B19" s="2">
        <f>'6.2 Data'!C236</f>
        <v>-11702</v>
      </c>
      <c r="C19" s="2">
        <f>'6.2 Data'!C240</f>
        <v>-9412</v>
      </c>
      <c r="D19" s="2">
        <f>'6.2 Data'!C244</f>
        <v>8210</v>
      </c>
      <c r="E19" s="2">
        <f>'6.2 Data'!C248</f>
        <v>10185</v>
      </c>
      <c r="F19" s="2">
        <f>'6.2 Data'!C252</f>
        <v>21981</v>
      </c>
    </row>
    <row r="20" spans="1:6" ht="12" customHeight="1" x14ac:dyDescent="0.2">
      <c r="A20" s="1" t="s">
        <v>75</v>
      </c>
      <c r="B20" s="2">
        <f>'6.2 Data'!C237</f>
        <v>-14883</v>
      </c>
      <c r="C20" s="2">
        <f>'6.2 Data'!C241</f>
        <v>-5383</v>
      </c>
      <c r="D20" s="2">
        <f>'6.2 Data'!C245</f>
        <v>4101</v>
      </c>
      <c r="E20" s="2">
        <f>'6.2 Data'!C249</f>
        <v>16986</v>
      </c>
      <c r="F20" s="2">
        <f>'6.2 Data'!C253</f>
        <v>12677</v>
      </c>
    </row>
    <row r="21" spans="1:6" ht="12" customHeight="1" x14ac:dyDescent="0.2">
      <c r="A21" s="1" t="s">
        <v>76</v>
      </c>
      <c r="B21" s="2">
        <f>'6.2 Data'!C238</f>
        <v>-12159</v>
      </c>
      <c r="C21" s="2">
        <f>'6.2 Data'!C242</f>
        <v>-4072</v>
      </c>
      <c r="D21" s="2">
        <f>'6.2 Data'!C246</f>
        <v>7322</v>
      </c>
      <c r="E21" s="2">
        <f>'6.2 Data'!C250</f>
        <v>19770</v>
      </c>
    </row>
    <row r="22" spans="1:6" ht="12" customHeight="1" x14ac:dyDescent="0.2">
      <c r="A22" s="1" t="s">
        <v>77</v>
      </c>
      <c r="B22" s="2">
        <f>'6.2 Data'!C239</f>
        <v>-13576</v>
      </c>
      <c r="C22" s="2">
        <f>'6.2 Data'!C243</f>
        <v>3851</v>
      </c>
      <c r="D22" s="2">
        <f>'6.2 Data'!C247</f>
        <v>16525</v>
      </c>
      <c r="E22" s="2">
        <f>'6.2 Data'!C251</f>
        <v>22405</v>
      </c>
    </row>
    <row r="23" spans="1:6" ht="12" customHeight="1" x14ac:dyDescent="0.2">
      <c r="A23" s="1"/>
      <c r="B23" s="2"/>
      <c r="C23" s="2"/>
      <c r="D23" s="2"/>
    </row>
    <row r="24" spans="1:6" ht="12.75" customHeight="1" x14ac:dyDescent="0.2">
      <c r="A24" s="45" t="s">
        <v>78</v>
      </c>
      <c r="B24" s="48"/>
      <c r="C24" s="48"/>
      <c r="D24" s="48"/>
      <c r="E24" s="48"/>
      <c r="F24" s="48"/>
    </row>
    <row r="25" spans="1:6" ht="12" customHeight="1" x14ac:dyDescent="0.2">
      <c r="A25" s="1" t="s">
        <v>74</v>
      </c>
      <c r="B25" s="3">
        <f>'6.2 Data'!E236</f>
        <v>-2.5848149301667034</v>
      </c>
      <c r="C25" s="3">
        <f>'6.2 Data'!E240</f>
        <v>-1.9716032159001882</v>
      </c>
      <c r="D25" s="3">
        <f>'6.2 Data'!E244</f>
        <v>1.6263415832365982</v>
      </c>
      <c r="E25" s="4">
        <f>'6.2 Data'!E248</f>
        <v>2.0910408599854642</v>
      </c>
      <c r="F25" s="4">
        <f>'6.2 Data'!E252</f>
        <v>4.0610797029154195</v>
      </c>
    </row>
    <row r="26" spans="1:6" ht="12" customHeight="1" x14ac:dyDescent="0.2">
      <c r="A26" s="1" t="s">
        <v>75</v>
      </c>
      <c r="B26" s="3">
        <f>'6.2 Data'!E237</f>
        <v>-3.2670972160635028</v>
      </c>
      <c r="C26" s="3">
        <f>'6.2 Data'!E241</f>
        <v>-1.1156499806217215</v>
      </c>
      <c r="D26" s="3">
        <f>'6.2 Data'!E245</f>
        <v>0.81400541876321186</v>
      </c>
      <c r="E26" s="4">
        <f>'6.2 Data'!E249</f>
        <v>3.3436481315254873</v>
      </c>
      <c r="F26" s="4">
        <f>'6.2 Data'!E253</f>
        <v>2.2651293019499374</v>
      </c>
    </row>
    <row r="27" spans="1:6" ht="12" customHeight="1" x14ac:dyDescent="0.2">
      <c r="A27" s="1" t="s">
        <v>76</v>
      </c>
      <c r="B27" s="3">
        <f>'6.2 Data'!E238</f>
        <v>-2.621327199153173</v>
      </c>
      <c r="C27" s="3">
        <f>'6.2 Data'!E242</f>
        <v>-0.83368308986866213</v>
      </c>
      <c r="D27" s="3">
        <f>'6.2 Data'!E246</f>
        <v>1.45168037654075</v>
      </c>
      <c r="E27" s="4">
        <f>'6.2 Data'!E250</f>
        <v>3.7493883774649808</v>
      </c>
      <c r="F27" s="1"/>
    </row>
    <row r="28" spans="1:6" ht="12" customHeight="1" x14ac:dyDescent="0.2">
      <c r="A28" s="1" t="s">
        <v>77</v>
      </c>
      <c r="B28" s="3">
        <f>'6.2 Data'!E239</f>
        <v>-2.8868460951238752</v>
      </c>
      <c r="C28" s="3">
        <f>'6.2 Data'!E243</f>
        <v>0.7750112699639361</v>
      </c>
      <c r="D28" s="3">
        <f>'6.2 Data'!E247</f>
        <v>3.5426782862226793</v>
      </c>
      <c r="E28" s="4">
        <f>'6.2 Data'!E251</f>
        <v>4.1158348963279883</v>
      </c>
      <c r="F28" s="1"/>
    </row>
    <row r="29" spans="1:6" ht="12" customHeight="1" x14ac:dyDescent="0.2">
      <c r="A29" s="43"/>
      <c r="B29" s="44"/>
      <c r="C29" s="44"/>
      <c r="D29" s="44"/>
    </row>
    <row r="30" spans="1:6" ht="12.75" customHeight="1" x14ac:dyDescent="0.2">
      <c r="A30" s="45" t="s">
        <v>79</v>
      </c>
      <c r="B30" s="48"/>
      <c r="C30" s="48"/>
      <c r="D30" s="48"/>
      <c r="E30" s="48"/>
      <c r="F30" s="48"/>
    </row>
    <row r="31" spans="1:6" ht="12" customHeight="1" x14ac:dyDescent="0.2">
      <c r="A31" s="1" t="s">
        <v>74</v>
      </c>
      <c r="B31" s="2">
        <f>'6.2 Data'!D236</f>
        <v>-37241</v>
      </c>
      <c r="C31" s="2">
        <f>'6.2 Data'!D240</f>
        <v>-49769</v>
      </c>
      <c r="D31" s="2">
        <f>'6.2 Data'!D244</f>
        <v>2395</v>
      </c>
      <c r="E31" s="2">
        <f>'6.2 Data'!D248</f>
        <v>40047</v>
      </c>
      <c r="F31" s="2">
        <f>'6.2 Data'!D252</f>
        <v>80721</v>
      </c>
    </row>
    <row r="32" spans="1:6" ht="12" customHeight="1" x14ac:dyDescent="0.2">
      <c r="A32" s="1" t="s">
        <v>75</v>
      </c>
      <c r="B32" s="2">
        <f>'6.2 Data'!D237</f>
        <v>-46463</v>
      </c>
      <c r="C32" s="2">
        <f>'6.2 Data'!D241</f>
        <v>-41037</v>
      </c>
      <c r="D32" s="2">
        <f>'6.2 Data'!D245</f>
        <v>12260</v>
      </c>
      <c r="E32" s="2">
        <f>'6.2 Data'!D249</f>
        <v>51667</v>
      </c>
      <c r="F32" s="2">
        <f>'6.2 Data'!D253</f>
        <v>74915</v>
      </c>
    </row>
    <row r="33" spans="1:11" ht="12" customHeight="1" x14ac:dyDescent="0.2">
      <c r="A33" s="1" t="s">
        <v>76</v>
      </c>
      <c r="B33" s="2">
        <f>'6.2 Data'!D238</f>
        <v>-50127</v>
      </c>
      <c r="C33" s="2">
        <f>'6.2 Data'!D242</f>
        <v>-32292</v>
      </c>
      <c r="D33" s="2">
        <f>'6.2 Data'!D246</f>
        <v>22593</v>
      </c>
      <c r="E33" s="2">
        <f>'6.2 Data'!D250</f>
        <v>60841</v>
      </c>
      <c r="F33" s="1"/>
    </row>
    <row r="34" spans="1:11" ht="12" customHeight="1" x14ac:dyDescent="0.2">
      <c r="A34" s="1" t="s">
        <v>77</v>
      </c>
      <c r="B34" s="2">
        <f>'6.2 Data'!D239</f>
        <v>-51867</v>
      </c>
      <c r="C34" s="2">
        <f>'6.2 Data'!D243</f>
        <v>-14509</v>
      </c>
      <c r="D34" s="2">
        <f>'6.2 Data'!D247</f>
        <v>35990</v>
      </c>
      <c r="E34" s="2">
        <f>'6.2 Data'!D251</f>
        <v>69142</v>
      </c>
      <c r="F34" s="1"/>
    </row>
    <row r="35" spans="1:11" ht="12" customHeight="1" x14ac:dyDescent="0.2">
      <c r="A35" s="1"/>
      <c r="B35" s="2"/>
      <c r="C35" s="2"/>
      <c r="D35" s="2"/>
    </row>
    <row r="36" spans="1:11" ht="12.75" customHeight="1" x14ac:dyDescent="0.2">
      <c r="A36" s="45" t="s">
        <v>94</v>
      </c>
      <c r="B36" s="48"/>
      <c r="C36" s="48"/>
      <c r="D36" s="48"/>
      <c r="E36" s="48"/>
      <c r="F36" s="48"/>
    </row>
    <row r="37" spans="1:11" ht="12" customHeight="1" x14ac:dyDescent="0.2">
      <c r="A37" s="1" t="s">
        <v>74</v>
      </c>
      <c r="B37" s="4">
        <f>'6.2 Data'!F236</f>
        <v>-2.0838217742337095</v>
      </c>
      <c r="C37" s="4">
        <f>'6.2 Data'!F240</f>
        <v>-2.6655961934285868</v>
      </c>
      <c r="D37" s="4">
        <f>'6.2 Data'!F244</f>
        <v>0.12136703367314414</v>
      </c>
      <c r="E37" s="4">
        <f>'6.2 Data'!F248</f>
        <v>2.0396854218034002</v>
      </c>
      <c r="F37" s="4">
        <f>'6.2 Data'!F252</f>
        <v>3.8046869844741282</v>
      </c>
    </row>
    <row r="38" spans="1:11" ht="12" customHeight="1" x14ac:dyDescent="0.2">
      <c r="A38" s="1" t="s">
        <v>75</v>
      </c>
      <c r="B38" s="4">
        <f>'6.2 Data'!F237</f>
        <v>-2.5774016520710243</v>
      </c>
      <c r="C38" s="4">
        <f>'6.2 Data'!F241</f>
        <v>-2.1651809857464328</v>
      </c>
      <c r="D38" s="4">
        <f>'6.2 Data'!F245</f>
        <v>0.61453634085213038</v>
      </c>
      <c r="E38" s="4">
        <f>'6.2 Data'!F249</f>
        <v>2.6241556198892781</v>
      </c>
      <c r="F38" s="4">
        <f>'6.2 Data'!F253</f>
        <v>3.4454909669404876</v>
      </c>
    </row>
    <row r="39" spans="1:11" ht="12" customHeight="1" x14ac:dyDescent="0.2">
      <c r="A39" s="1" t="s">
        <v>76</v>
      </c>
      <c r="B39" s="4">
        <f>'6.2 Data'!F238</f>
        <v>-2.7554146891686426</v>
      </c>
      <c r="C39" s="4">
        <f>'6.2 Data'!F242</f>
        <v>-1.6821176805195333</v>
      </c>
      <c r="D39" s="4">
        <f>'6.2 Data'!F246</f>
        <v>1.1236580932179154</v>
      </c>
      <c r="E39" s="4">
        <f>'6.2 Data'!F250</f>
        <v>3.0587354016158144</v>
      </c>
      <c r="F39" s="1"/>
    </row>
    <row r="40" spans="1:11" ht="12" customHeight="1" x14ac:dyDescent="0.2">
      <c r="A40" s="1" t="s">
        <v>77</v>
      </c>
      <c r="B40" s="4">
        <f>'6.2 Data'!F239</f>
        <v>-2.8143526722975061</v>
      </c>
      <c r="C40" s="4">
        <f>'6.2 Data'!F243</f>
        <v>-0.74549333377178828</v>
      </c>
      <c r="D40" s="4">
        <f>'6.2 Data'!F247</f>
        <v>1.8168830283739679</v>
      </c>
      <c r="E40" s="4">
        <f>'6.2 Data'!F251</f>
        <v>3.3429596569528308</v>
      </c>
      <c r="F40" s="1"/>
    </row>
    <row r="41" spans="1:11" ht="12" customHeight="1" thickBot="1" x14ac:dyDescent="0.25">
      <c r="A41" s="49"/>
      <c r="B41" s="50"/>
      <c r="C41" s="50"/>
      <c r="D41" s="50"/>
      <c r="E41" s="50"/>
      <c r="F41" s="50"/>
    </row>
    <row r="42" spans="1:11" ht="12" customHeight="1" x14ac:dyDescent="0.2">
      <c r="A42" s="5"/>
      <c r="B42" s="29"/>
      <c r="C42" s="29"/>
      <c r="D42" s="29"/>
      <c r="E42" s="29"/>
      <c r="F42" s="29"/>
    </row>
    <row r="43" spans="1:11" ht="12" customHeight="1" x14ac:dyDescent="0.2">
      <c r="A43" s="30" t="s">
        <v>51</v>
      </c>
      <c r="B43" s="29"/>
      <c r="C43" s="29"/>
      <c r="D43" s="29"/>
      <c r="E43" s="29"/>
      <c r="F43" s="29"/>
      <c r="I43" s="32" t="s">
        <v>87</v>
      </c>
    </row>
    <row r="44" spans="1:11" ht="12" customHeight="1" x14ac:dyDescent="0.2">
      <c r="B44" s="4"/>
      <c r="C44" s="4"/>
      <c r="D44" s="4"/>
      <c r="I44" s="51" t="s">
        <v>101</v>
      </c>
      <c r="J44" s="51"/>
      <c r="K44" s="51"/>
    </row>
    <row r="45" spans="1:11" ht="12" customHeight="1" x14ac:dyDescent="0.2">
      <c r="A45" s="35" t="s">
        <v>81</v>
      </c>
      <c r="B45" s="31"/>
      <c r="C45" s="31"/>
      <c r="D45" s="31"/>
      <c r="G45" s="31"/>
    </row>
    <row r="46" spans="1:11" ht="12" customHeight="1" x14ac:dyDescent="0.2">
      <c r="A46" s="36" t="s">
        <v>100</v>
      </c>
      <c r="B46" s="31"/>
      <c r="C46" s="31"/>
      <c r="D46" s="31"/>
      <c r="G46" s="31"/>
    </row>
    <row r="47" spans="1:11" ht="12" customHeight="1" x14ac:dyDescent="0.2">
      <c r="A47" s="36" t="s">
        <v>93</v>
      </c>
      <c r="B47" s="4"/>
      <c r="C47" s="4"/>
      <c r="D47" s="4"/>
    </row>
    <row r="48" spans="1:11" ht="12" customHeight="1" x14ac:dyDescent="0.2">
      <c r="A48" s="36"/>
      <c r="B48" s="4"/>
      <c r="C48" s="4"/>
      <c r="D48" s="4"/>
      <c r="J48" s="4"/>
    </row>
    <row r="49" spans="1:6" ht="12" customHeight="1" x14ac:dyDescent="0.2">
      <c r="A49" s="37" t="s">
        <v>88</v>
      </c>
      <c r="B49" s="4"/>
      <c r="C49" s="4"/>
      <c r="D49" s="4"/>
      <c r="E49" s="4"/>
      <c r="F49" s="4"/>
    </row>
    <row r="50" spans="1:6" ht="12" customHeight="1" x14ac:dyDescent="0.2">
      <c r="A50" s="36" t="s">
        <v>89</v>
      </c>
      <c r="B50" s="4"/>
      <c r="C50" s="4"/>
      <c r="D50" s="4"/>
      <c r="E50" s="4"/>
      <c r="F50" s="4"/>
    </row>
    <row r="51" spans="1:6" ht="12" customHeight="1" x14ac:dyDescent="0.2">
      <c r="A51" s="36" t="s">
        <v>90</v>
      </c>
    </row>
    <row r="52" spans="1:6" ht="12" customHeight="1" x14ac:dyDescent="0.2">
      <c r="A52" s="36" t="s">
        <v>91</v>
      </c>
    </row>
    <row r="53" spans="1:6" ht="12" customHeight="1" x14ac:dyDescent="0.2">
      <c r="A53" s="36" t="s">
        <v>92</v>
      </c>
    </row>
    <row r="54" spans="1:6" ht="12" customHeight="1" x14ac:dyDescent="0.2">
      <c r="A54" s="38"/>
    </row>
    <row r="55" spans="1:6" x14ac:dyDescent="0.2">
      <c r="A55" s="34"/>
    </row>
    <row r="56" spans="1:6" x14ac:dyDescent="0.2">
      <c r="A56" s="33"/>
    </row>
    <row r="57" spans="1:6" x14ac:dyDescent="0.2">
      <c r="A57" s="33"/>
    </row>
    <row r="58" spans="1:6" x14ac:dyDescent="0.2">
      <c r="A58" s="33"/>
    </row>
    <row r="59" spans="1:6" x14ac:dyDescent="0.2">
      <c r="A59" s="33"/>
    </row>
    <row r="60" spans="1:6" x14ac:dyDescent="0.2">
      <c r="A60" s="33"/>
    </row>
  </sheetData>
  <mergeCells count="1">
    <mergeCell ref="I44:K44"/>
  </mergeCells>
  <hyperlinks>
    <hyperlink ref="A45:G45" r:id="rId1" display="Sources: ABS, Balance of payments and international investment position, Cat. no. 5302.0" xr:uid="{00000000-0004-0000-0000-000000000000}"/>
    <hyperlink ref="A46" r:id="rId2" xr:uid="{00000000-0004-0000-0000-000001000000}"/>
    <hyperlink ref="A47" r:id="rId3" xr:uid="{00000000-0004-0000-0000-000002000000}"/>
    <hyperlink ref="A50" r:id="rId4" xr:uid="{00000000-0004-0000-0000-000003000000}"/>
    <hyperlink ref="A51" r:id="rId5" xr:uid="{00000000-0004-0000-0000-000004000000}"/>
    <hyperlink ref="A52" r:id="rId6" xr:uid="{00000000-0004-0000-0000-000005000000}"/>
    <hyperlink ref="A53" r:id="rId7" xr:uid="{00000000-0004-0000-0000-000006000000}"/>
  </hyperlinks>
  <printOptions horizontalCentered="1"/>
  <pageMargins left="0.74803149606299213" right="0.74803149606299213" top="0.59055118110236227" bottom="0.98425196850393704" header="0.51181102362204722" footer="0.51181102362204722"/>
  <pageSetup paperSize="9" scale="91" orientation="portrait" r:id="rId8"/>
  <headerFooter alignWithMargins="0">
    <oddFooter>&amp;L&amp;"Times New Roman,Italic"&amp;12Monthly statistical bulletin&amp;R&amp;"Times New Roman,Regular"&amp;12  31</oddFooter>
  </headerFooter>
  <rowBreaks count="1" manualBreakCount="1">
    <brk id="53" max="11" man="1"/>
  </rowBreaks>
  <drawing r:id="rId9"/>
  <legacyDrawing r:id="rId10"/>
  <oleObjects>
    <mc:AlternateContent xmlns:mc="http://schemas.openxmlformats.org/markup-compatibility/2006">
      <mc:Choice Requires="x14">
        <oleObject progId="Word.Document.8" shapeId="4097" r:id="rId11">
          <objectPr defaultSize="0" autoPict="0" r:id="rId12">
            <anchor moveWithCells="1">
              <from>
                <xdr:col>7</xdr:col>
                <xdr:colOff>9525</xdr:colOff>
                <xdr:row>16</xdr:row>
                <xdr:rowOff>9525</xdr:rowOff>
              </from>
              <to>
                <xdr:col>12</xdr:col>
                <xdr:colOff>9525</xdr:colOff>
                <xdr:row>41</xdr:row>
                <xdr:rowOff>9525</xdr:rowOff>
              </to>
            </anchor>
          </objectPr>
        </oleObject>
      </mc:Choice>
      <mc:Fallback>
        <oleObject progId="Word.Document.8" shapeId="4097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259"/>
  <sheetViews>
    <sheetView workbookViewId="0">
      <pane ySplit="3" topLeftCell="A214" activePane="bottomLeft" state="frozen"/>
      <selection pane="bottomLeft" activeCell="G255" sqref="G255"/>
    </sheetView>
  </sheetViews>
  <sheetFormatPr defaultColWidth="9.140625" defaultRowHeight="12" x14ac:dyDescent="0.2"/>
  <cols>
    <col min="1" max="1" width="8.85546875" style="11" customWidth="1"/>
    <col min="2" max="2" width="13.5703125" style="11" customWidth="1"/>
    <col min="3" max="3" width="13.28515625" style="11" customWidth="1"/>
    <col min="4" max="4" width="12" style="11" customWidth="1"/>
    <col min="5" max="8" width="8.85546875" style="11" customWidth="1"/>
    <col min="9" max="9" width="15.85546875" style="11" customWidth="1"/>
    <col min="10" max="10" width="16.42578125" style="11" customWidth="1"/>
    <col min="11" max="16384" width="9.140625" style="11"/>
  </cols>
  <sheetData>
    <row r="1" spans="1:11" ht="36" x14ac:dyDescent="0.2">
      <c r="B1" s="12" t="s">
        <v>56</v>
      </c>
      <c r="C1" s="12" t="s">
        <v>56</v>
      </c>
      <c r="D1" s="12" t="s">
        <v>56</v>
      </c>
      <c r="E1" s="7" t="s">
        <v>43</v>
      </c>
      <c r="F1" s="7" t="s">
        <v>43</v>
      </c>
    </row>
    <row r="2" spans="1:11" x14ac:dyDescent="0.2">
      <c r="A2" s="13"/>
      <c r="B2" s="14" t="s">
        <v>40</v>
      </c>
      <c r="C2" s="7" t="s">
        <v>52</v>
      </c>
      <c r="D2" s="7" t="s">
        <v>50</v>
      </c>
      <c r="E2" s="7" t="s">
        <v>49</v>
      </c>
      <c r="F2" s="7" t="s">
        <v>50</v>
      </c>
      <c r="H2" s="8" t="s">
        <v>57</v>
      </c>
      <c r="I2" s="15" t="s">
        <v>58</v>
      </c>
      <c r="J2" s="15" t="s">
        <v>55</v>
      </c>
    </row>
    <row r="3" spans="1:11" s="9" customFormat="1" ht="42" customHeight="1" x14ac:dyDescent="0.2">
      <c r="B3" s="16" t="s">
        <v>62</v>
      </c>
      <c r="C3" s="16" t="s">
        <v>80</v>
      </c>
      <c r="D3" s="10" t="s">
        <v>54</v>
      </c>
      <c r="E3" s="10" t="s">
        <v>54</v>
      </c>
      <c r="F3" s="10" t="s">
        <v>54</v>
      </c>
      <c r="I3" s="9" t="s">
        <v>70</v>
      </c>
      <c r="J3" s="9" t="s">
        <v>69</v>
      </c>
      <c r="K3" s="9" t="s">
        <v>53</v>
      </c>
    </row>
    <row r="4" spans="1:11" x14ac:dyDescent="0.2">
      <c r="A4" s="17">
        <v>21794</v>
      </c>
      <c r="B4" s="52">
        <v>-100</v>
      </c>
      <c r="C4" s="52">
        <v>-104</v>
      </c>
      <c r="D4" s="18"/>
      <c r="E4" s="19">
        <f>C4/J4*100</f>
        <v>-2.6183282980866065</v>
      </c>
      <c r="F4" s="20"/>
      <c r="I4" s="52">
        <v>4004</v>
      </c>
      <c r="J4" s="52">
        <v>3972</v>
      </c>
    </row>
    <row r="5" spans="1:11" x14ac:dyDescent="0.2">
      <c r="A5" s="21">
        <v>21885</v>
      </c>
      <c r="B5" s="52">
        <v>13</v>
      </c>
      <c r="C5" s="52">
        <v>3</v>
      </c>
      <c r="D5" s="18"/>
      <c r="E5" s="19">
        <f t="shared" ref="E5:E68" si="0">C5/J5*100</f>
        <v>7.3385518590998039E-2</v>
      </c>
      <c r="F5" s="20"/>
      <c r="I5" s="52">
        <v>4497</v>
      </c>
      <c r="J5" s="52">
        <v>4088</v>
      </c>
    </row>
    <row r="6" spans="1:11" x14ac:dyDescent="0.2">
      <c r="A6" s="17">
        <v>21976</v>
      </c>
      <c r="B6" s="52">
        <v>-71</v>
      </c>
      <c r="C6" s="52">
        <v>-65</v>
      </c>
      <c r="D6" s="18"/>
      <c r="E6" s="19">
        <f t="shared" si="0"/>
        <v>-1.5598752099832014</v>
      </c>
      <c r="F6" s="20"/>
      <c r="I6" s="52">
        <v>3927</v>
      </c>
      <c r="J6" s="52">
        <v>4167</v>
      </c>
    </row>
    <row r="7" spans="1:11" x14ac:dyDescent="0.2">
      <c r="A7" s="21">
        <v>22068</v>
      </c>
      <c r="B7" s="52">
        <v>-153</v>
      </c>
      <c r="C7" s="52">
        <v>-149</v>
      </c>
      <c r="D7" s="18">
        <f>SUM(B4:B7)</f>
        <v>-311</v>
      </c>
      <c r="E7" s="19">
        <f t="shared" si="0"/>
        <v>-3.4041580991546723</v>
      </c>
      <c r="F7" s="22">
        <f t="shared" ref="F7:F70" si="1">D7*100/SUM(I4:I7)</f>
        <v>-1.8723660445514749</v>
      </c>
      <c r="I7" s="52">
        <v>4182</v>
      </c>
      <c r="J7" s="52">
        <v>4377</v>
      </c>
    </row>
    <row r="8" spans="1:11" x14ac:dyDescent="0.2">
      <c r="A8" s="17">
        <v>22160</v>
      </c>
      <c r="B8" s="52">
        <v>-243</v>
      </c>
      <c r="C8" s="52">
        <v>-242</v>
      </c>
      <c r="D8" s="18">
        <f>SUM(B5:B8)</f>
        <v>-454</v>
      </c>
      <c r="E8" s="19">
        <f t="shared" si="0"/>
        <v>-5.50125028415549</v>
      </c>
      <c r="F8" s="22">
        <f t="shared" si="1"/>
        <v>-2.6792564178223666</v>
      </c>
      <c r="G8" s="11">
        <f>SUM(B4:B7)</f>
        <v>-311</v>
      </c>
      <c r="H8" s="23" t="s">
        <v>25</v>
      </c>
      <c r="I8" s="52">
        <v>4339</v>
      </c>
      <c r="J8" s="52">
        <v>4399</v>
      </c>
    </row>
    <row r="9" spans="1:11" x14ac:dyDescent="0.2">
      <c r="A9" s="21">
        <v>22251</v>
      </c>
      <c r="B9" s="52">
        <v>-178</v>
      </c>
      <c r="C9" s="52">
        <v>-191</v>
      </c>
      <c r="D9" s="18">
        <f t="shared" ref="D9:D72" si="2">SUM(B6:B9)</f>
        <v>-645</v>
      </c>
      <c r="E9" s="19">
        <f t="shared" si="0"/>
        <v>-4.3134598012646794</v>
      </c>
      <c r="F9" s="22">
        <f t="shared" si="1"/>
        <v>-3.7255241725870731</v>
      </c>
      <c r="H9" s="23"/>
      <c r="I9" s="52">
        <v>4865</v>
      </c>
      <c r="J9" s="52">
        <v>4428</v>
      </c>
    </row>
    <row r="10" spans="1:11" x14ac:dyDescent="0.2">
      <c r="A10" s="17">
        <v>22341</v>
      </c>
      <c r="B10" s="52">
        <v>-160</v>
      </c>
      <c r="C10" s="52">
        <v>-156</v>
      </c>
      <c r="D10" s="18">
        <f t="shared" si="2"/>
        <v>-734</v>
      </c>
      <c r="E10" s="19">
        <f t="shared" si="0"/>
        <v>-3.5294117647058822</v>
      </c>
      <c r="F10" s="22">
        <f t="shared" si="1"/>
        <v>-4.166666666666667</v>
      </c>
      <c r="H10" s="23"/>
      <c r="I10" s="52">
        <v>4230</v>
      </c>
      <c r="J10" s="52">
        <v>4420</v>
      </c>
    </row>
    <row r="11" spans="1:11" x14ac:dyDescent="0.2">
      <c r="A11" s="21">
        <v>22433</v>
      </c>
      <c r="B11" s="52">
        <v>-3</v>
      </c>
      <c r="C11" s="52">
        <v>2</v>
      </c>
      <c r="D11" s="18">
        <f t="shared" si="2"/>
        <v>-584</v>
      </c>
      <c r="E11" s="19">
        <f t="shared" si="0"/>
        <v>4.6285582041194172E-2</v>
      </c>
      <c r="F11" s="22">
        <f t="shared" si="1"/>
        <v>-3.3238474672737621</v>
      </c>
      <c r="H11" s="23"/>
      <c r="I11" s="52">
        <v>4136</v>
      </c>
      <c r="J11" s="52">
        <v>4321</v>
      </c>
    </row>
    <row r="12" spans="1:11" x14ac:dyDescent="0.2">
      <c r="A12" s="17">
        <v>22525</v>
      </c>
      <c r="B12" s="52">
        <v>23</v>
      </c>
      <c r="C12" s="52">
        <v>27</v>
      </c>
      <c r="D12" s="18">
        <f t="shared" si="2"/>
        <v>-318</v>
      </c>
      <c r="E12" s="19">
        <f t="shared" si="0"/>
        <v>0.62355658198614317</v>
      </c>
      <c r="F12" s="22">
        <f t="shared" si="1"/>
        <v>-1.8147577469611369</v>
      </c>
      <c r="G12" s="11">
        <f>SUM(B8:B11)</f>
        <v>-584</v>
      </c>
      <c r="H12" s="24" t="s">
        <v>26</v>
      </c>
      <c r="I12" s="52">
        <v>4292</v>
      </c>
      <c r="J12" s="52">
        <v>4330</v>
      </c>
    </row>
    <row r="13" spans="1:11" x14ac:dyDescent="0.2">
      <c r="A13" s="21">
        <v>22616</v>
      </c>
      <c r="B13" s="52">
        <v>109</v>
      </c>
      <c r="C13" s="52">
        <v>99</v>
      </c>
      <c r="D13" s="18">
        <f t="shared" si="2"/>
        <v>-31</v>
      </c>
      <c r="E13" s="19">
        <f t="shared" si="0"/>
        <v>2.2670025188916876</v>
      </c>
      <c r="F13" s="22">
        <f t="shared" si="1"/>
        <v>-0.17741658558919476</v>
      </c>
      <c r="H13" s="24"/>
      <c r="I13" s="52">
        <v>4815</v>
      </c>
      <c r="J13" s="52">
        <v>4367</v>
      </c>
    </row>
    <row r="14" spans="1:11" x14ac:dyDescent="0.2">
      <c r="A14" s="17">
        <v>22706</v>
      </c>
      <c r="B14" s="52">
        <v>28</v>
      </c>
      <c r="C14" s="52">
        <v>27</v>
      </c>
      <c r="D14" s="18">
        <f t="shared" si="2"/>
        <v>157</v>
      </c>
      <c r="E14" s="19">
        <f t="shared" si="0"/>
        <v>0.60040026684456305</v>
      </c>
      <c r="F14" s="22">
        <f t="shared" si="1"/>
        <v>0.89657929301581862</v>
      </c>
      <c r="H14" s="24"/>
      <c r="I14" s="52">
        <v>4268</v>
      </c>
      <c r="J14" s="52">
        <v>4497</v>
      </c>
    </row>
    <row r="15" spans="1:11" x14ac:dyDescent="0.2">
      <c r="A15" s="21">
        <v>22798</v>
      </c>
      <c r="B15" s="52">
        <v>-5</v>
      </c>
      <c r="C15" s="52">
        <v>1</v>
      </c>
      <c r="D15" s="18">
        <f t="shared" si="2"/>
        <v>155</v>
      </c>
      <c r="E15" s="19">
        <f t="shared" si="0"/>
        <v>2.1772262138036142E-2</v>
      </c>
      <c r="F15" s="22">
        <f t="shared" si="1"/>
        <v>0.87152094461624963</v>
      </c>
      <c r="H15" s="24"/>
      <c r="I15" s="52">
        <v>4410</v>
      </c>
      <c r="J15" s="52">
        <v>4593</v>
      </c>
    </row>
    <row r="16" spans="1:11" x14ac:dyDescent="0.2">
      <c r="A16" s="17">
        <v>22890</v>
      </c>
      <c r="B16" s="52">
        <v>-139</v>
      </c>
      <c r="C16" s="52">
        <v>-131</v>
      </c>
      <c r="D16" s="18">
        <f t="shared" si="2"/>
        <v>-7</v>
      </c>
      <c r="E16" s="19">
        <f t="shared" si="0"/>
        <v>-2.817204301075269</v>
      </c>
      <c r="F16" s="22">
        <f t="shared" si="1"/>
        <v>-3.8701830043677776E-2</v>
      </c>
      <c r="G16" s="11">
        <f>SUM(B12:B15)</f>
        <v>155</v>
      </c>
      <c r="H16" s="13" t="s">
        <v>27</v>
      </c>
      <c r="I16" s="52">
        <v>4594</v>
      </c>
      <c r="J16" s="52">
        <v>4650</v>
      </c>
    </row>
    <row r="17" spans="1:10" x14ac:dyDescent="0.2">
      <c r="A17" s="21">
        <v>22981</v>
      </c>
      <c r="B17" s="52">
        <v>-50</v>
      </c>
      <c r="C17" s="52">
        <v>-60</v>
      </c>
      <c r="D17" s="18">
        <f t="shared" si="2"/>
        <v>-166</v>
      </c>
      <c r="E17" s="19">
        <f t="shared" si="0"/>
        <v>-1.2547051442910917</v>
      </c>
      <c r="F17" s="22">
        <f t="shared" si="1"/>
        <v>-0.89483046736025007</v>
      </c>
      <c r="H17" s="13"/>
      <c r="I17" s="52">
        <v>5279</v>
      </c>
      <c r="J17" s="52">
        <v>4782</v>
      </c>
    </row>
    <row r="18" spans="1:10" x14ac:dyDescent="0.2">
      <c r="A18" s="17">
        <v>23071</v>
      </c>
      <c r="B18" s="52">
        <v>-52</v>
      </c>
      <c r="C18" s="52">
        <v>-57</v>
      </c>
      <c r="D18" s="18">
        <f t="shared" si="2"/>
        <v>-246</v>
      </c>
      <c r="E18" s="19">
        <f t="shared" si="0"/>
        <v>-1.1575954508529651</v>
      </c>
      <c r="F18" s="22">
        <f t="shared" si="1"/>
        <v>-1.2987698643155061</v>
      </c>
      <c r="H18" s="13"/>
      <c r="I18" s="52">
        <v>4658</v>
      </c>
      <c r="J18" s="52">
        <v>4924</v>
      </c>
    </row>
    <row r="19" spans="1:10" x14ac:dyDescent="0.2">
      <c r="A19" s="21">
        <v>23163</v>
      </c>
      <c r="B19" s="52">
        <v>-62</v>
      </c>
      <c r="C19" s="52">
        <v>-55</v>
      </c>
      <c r="D19" s="18">
        <f t="shared" si="2"/>
        <v>-303</v>
      </c>
      <c r="E19" s="19">
        <f t="shared" si="0"/>
        <v>-1.1249744323992636</v>
      </c>
      <c r="F19" s="22">
        <f t="shared" si="1"/>
        <v>-1.5757449685371054</v>
      </c>
      <c r="H19" s="13"/>
      <c r="I19" s="52">
        <v>4698</v>
      </c>
      <c r="J19" s="52">
        <v>4889</v>
      </c>
    </row>
    <row r="20" spans="1:10" x14ac:dyDescent="0.2">
      <c r="A20" s="17">
        <v>23255</v>
      </c>
      <c r="B20" s="52">
        <v>-30</v>
      </c>
      <c r="C20" s="52">
        <v>-19</v>
      </c>
      <c r="D20" s="18">
        <f t="shared" si="2"/>
        <v>-194</v>
      </c>
      <c r="E20" s="19">
        <f t="shared" si="0"/>
        <v>-0.36893203883495146</v>
      </c>
      <c r="F20" s="22">
        <f t="shared" si="1"/>
        <v>-0.98347358815776131</v>
      </c>
      <c r="G20" s="11">
        <f>SUM(B16:B19)</f>
        <v>-303</v>
      </c>
      <c r="H20" s="11" t="s">
        <v>28</v>
      </c>
      <c r="I20" s="52">
        <v>5091</v>
      </c>
      <c r="J20" s="52">
        <v>5150</v>
      </c>
    </row>
    <row r="21" spans="1:10" x14ac:dyDescent="0.2">
      <c r="A21" s="21">
        <v>23346</v>
      </c>
      <c r="B21" s="52">
        <v>115</v>
      </c>
      <c r="C21" s="52">
        <v>103</v>
      </c>
      <c r="D21" s="18">
        <f t="shared" si="2"/>
        <v>-29</v>
      </c>
      <c r="E21" s="19">
        <f t="shared" si="0"/>
        <v>1.9592923720753281</v>
      </c>
      <c r="F21" s="22">
        <f t="shared" si="1"/>
        <v>-0.14320987654320988</v>
      </c>
      <c r="I21" s="52">
        <v>5803</v>
      </c>
      <c r="J21" s="52">
        <v>5257</v>
      </c>
    </row>
    <row r="22" spans="1:10" x14ac:dyDescent="0.2">
      <c r="A22" s="17">
        <v>23437</v>
      </c>
      <c r="B22" s="52">
        <v>51</v>
      </c>
      <c r="C22" s="52">
        <v>40</v>
      </c>
      <c r="D22" s="18">
        <f t="shared" si="2"/>
        <v>74</v>
      </c>
      <c r="E22" s="19">
        <f t="shared" si="0"/>
        <v>0.75202105658958451</v>
      </c>
      <c r="F22" s="22">
        <f t="shared" si="1"/>
        <v>0.35838822161952733</v>
      </c>
      <c r="I22" s="52">
        <v>5056</v>
      </c>
      <c r="J22" s="52">
        <v>5319</v>
      </c>
    </row>
    <row r="23" spans="1:10" x14ac:dyDescent="0.2">
      <c r="A23" s="21">
        <v>23529</v>
      </c>
      <c r="B23" s="52">
        <v>-51</v>
      </c>
      <c r="C23" s="52">
        <v>-45</v>
      </c>
      <c r="D23" s="18">
        <f t="shared" si="2"/>
        <v>85</v>
      </c>
      <c r="E23" s="19">
        <f t="shared" si="0"/>
        <v>-0.81818181818181823</v>
      </c>
      <c r="F23" s="22">
        <f t="shared" si="1"/>
        <v>0.40005647856167931</v>
      </c>
      <c r="I23" s="52">
        <v>5297</v>
      </c>
      <c r="J23" s="52">
        <v>5500</v>
      </c>
    </row>
    <row r="24" spans="1:10" x14ac:dyDescent="0.2">
      <c r="A24" s="17">
        <v>23621</v>
      </c>
      <c r="B24" s="52">
        <v>-162</v>
      </c>
      <c r="C24" s="52">
        <v>-139</v>
      </c>
      <c r="D24" s="18">
        <f t="shared" si="2"/>
        <v>-47</v>
      </c>
      <c r="E24" s="19">
        <f t="shared" si="0"/>
        <v>-2.4888093106535365</v>
      </c>
      <c r="F24" s="22">
        <f t="shared" si="1"/>
        <v>-0.21663977875086426</v>
      </c>
      <c r="G24" s="11">
        <f>SUM(B20:B23)</f>
        <v>85</v>
      </c>
      <c r="H24" s="25" t="s">
        <v>29</v>
      </c>
      <c r="I24" s="52">
        <v>5539</v>
      </c>
      <c r="J24" s="52">
        <v>5585</v>
      </c>
    </row>
    <row r="25" spans="1:10" x14ac:dyDescent="0.2">
      <c r="A25" s="21">
        <v>23712</v>
      </c>
      <c r="B25" s="52">
        <v>-111</v>
      </c>
      <c r="C25" s="52">
        <v>-126</v>
      </c>
      <c r="D25" s="18">
        <f t="shared" si="2"/>
        <v>-273</v>
      </c>
      <c r="E25" s="19">
        <f t="shared" si="0"/>
        <v>-2.1856027753686038</v>
      </c>
      <c r="F25" s="22">
        <f t="shared" si="1"/>
        <v>-1.2276283838474682</v>
      </c>
      <c r="H25" s="25"/>
      <c r="I25" s="52">
        <v>6346</v>
      </c>
      <c r="J25" s="52">
        <v>5765</v>
      </c>
    </row>
    <row r="26" spans="1:10" x14ac:dyDescent="0.2">
      <c r="A26" s="17">
        <v>23802</v>
      </c>
      <c r="B26" s="52">
        <v>-164</v>
      </c>
      <c r="C26" s="52">
        <v>-186</v>
      </c>
      <c r="D26" s="18">
        <f t="shared" si="2"/>
        <v>-488</v>
      </c>
      <c r="E26" s="19">
        <f t="shared" si="0"/>
        <v>-3.1794871794871797</v>
      </c>
      <c r="F26" s="22">
        <f t="shared" si="1"/>
        <v>-2.1458095154339989</v>
      </c>
      <c r="H26" s="25"/>
      <c r="I26" s="52">
        <v>5560</v>
      </c>
      <c r="J26" s="52">
        <v>5850</v>
      </c>
    </row>
    <row r="27" spans="1:10" x14ac:dyDescent="0.2">
      <c r="A27" s="21">
        <v>23894</v>
      </c>
      <c r="B27" s="52">
        <v>-197</v>
      </c>
      <c r="C27" s="52">
        <v>-190</v>
      </c>
      <c r="D27" s="18">
        <f t="shared" si="2"/>
        <v>-634</v>
      </c>
      <c r="E27" s="19">
        <f t="shared" si="0"/>
        <v>-3.1857813547954397</v>
      </c>
      <c r="F27" s="22">
        <f t="shared" si="1"/>
        <v>-2.7340549398421667</v>
      </c>
      <c r="H27" s="25"/>
      <c r="I27" s="52">
        <v>5744</v>
      </c>
      <c r="J27" s="52">
        <v>5964</v>
      </c>
    </row>
    <row r="28" spans="1:10" x14ac:dyDescent="0.2">
      <c r="A28" s="17">
        <v>23986</v>
      </c>
      <c r="B28" s="52">
        <v>-295</v>
      </c>
      <c r="C28" s="52">
        <v>-262</v>
      </c>
      <c r="D28" s="18">
        <f t="shared" si="2"/>
        <v>-767</v>
      </c>
      <c r="E28" s="19">
        <f t="shared" si="0"/>
        <v>-4.3776106934001673</v>
      </c>
      <c r="F28" s="22">
        <f t="shared" si="1"/>
        <v>-3.2533084492704445</v>
      </c>
      <c r="G28" s="11">
        <f>SUM(B24:B27)</f>
        <v>-634</v>
      </c>
      <c r="H28" s="26" t="s">
        <v>30</v>
      </c>
      <c r="I28" s="52">
        <v>5926</v>
      </c>
      <c r="J28" s="52">
        <v>5985</v>
      </c>
    </row>
    <row r="29" spans="1:10" x14ac:dyDescent="0.2">
      <c r="A29" s="21">
        <v>24077</v>
      </c>
      <c r="B29" s="52">
        <v>-204</v>
      </c>
      <c r="C29" s="52">
        <v>-221</v>
      </c>
      <c r="D29" s="18">
        <f t="shared" si="2"/>
        <v>-860</v>
      </c>
      <c r="E29" s="19">
        <f t="shared" si="0"/>
        <v>-3.6486709592207367</v>
      </c>
      <c r="F29" s="22">
        <f t="shared" si="1"/>
        <v>-3.5971223021582732</v>
      </c>
      <c r="H29" s="26"/>
      <c r="I29" s="52">
        <v>6678</v>
      </c>
      <c r="J29" s="52">
        <v>6057</v>
      </c>
    </row>
    <row r="30" spans="1:10" x14ac:dyDescent="0.2">
      <c r="A30" s="17">
        <v>24167</v>
      </c>
      <c r="B30" s="52">
        <v>-140</v>
      </c>
      <c r="C30" s="52">
        <v>-165</v>
      </c>
      <c r="D30" s="18">
        <f t="shared" si="2"/>
        <v>-836</v>
      </c>
      <c r="E30" s="19">
        <f t="shared" si="0"/>
        <v>-2.7089147923165324</v>
      </c>
      <c r="F30" s="22">
        <f t="shared" si="1"/>
        <v>-3.4713283228833616</v>
      </c>
      <c r="H30" s="26"/>
      <c r="I30" s="52">
        <v>5735</v>
      </c>
      <c r="J30" s="52">
        <v>6091</v>
      </c>
    </row>
    <row r="31" spans="1:10" x14ac:dyDescent="0.2">
      <c r="A31" s="21">
        <v>24259</v>
      </c>
      <c r="B31" s="52">
        <v>-110</v>
      </c>
      <c r="C31" s="52">
        <v>-103</v>
      </c>
      <c r="D31" s="18">
        <f t="shared" si="2"/>
        <v>-749</v>
      </c>
      <c r="E31" s="19">
        <f t="shared" si="0"/>
        <v>-1.6482637221955514</v>
      </c>
      <c r="F31" s="22">
        <f t="shared" si="1"/>
        <v>-3.072442366067766</v>
      </c>
      <c r="H31" s="26"/>
      <c r="I31" s="52">
        <v>6039</v>
      </c>
      <c r="J31" s="52">
        <v>6249</v>
      </c>
    </row>
    <row r="32" spans="1:10" x14ac:dyDescent="0.2">
      <c r="A32" s="17">
        <v>24351</v>
      </c>
      <c r="B32" s="52">
        <v>-153</v>
      </c>
      <c r="C32" s="52">
        <v>-122</v>
      </c>
      <c r="D32" s="18">
        <f t="shared" si="2"/>
        <v>-607</v>
      </c>
      <c r="E32" s="19">
        <f t="shared" si="0"/>
        <v>-1.8668706962509565</v>
      </c>
      <c r="F32" s="22">
        <f t="shared" si="1"/>
        <v>-2.4356968018939851</v>
      </c>
      <c r="G32" s="11">
        <f>SUM(B28:B31)</f>
        <v>-749</v>
      </c>
      <c r="H32" s="11" t="s">
        <v>31</v>
      </c>
      <c r="I32" s="52">
        <v>6469</v>
      </c>
      <c r="J32" s="52">
        <v>6535</v>
      </c>
    </row>
    <row r="33" spans="1:10" x14ac:dyDescent="0.2">
      <c r="A33" s="21">
        <v>24442</v>
      </c>
      <c r="B33" s="52">
        <v>-109</v>
      </c>
      <c r="C33" s="52">
        <v>-121</v>
      </c>
      <c r="D33" s="18">
        <f t="shared" si="2"/>
        <v>-512</v>
      </c>
      <c r="E33" s="19">
        <f t="shared" si="0"/>
        <v>-1.8059701492537314</v>
      </c>
      <c r="F33" s="22">
        <f t="shared" si="1"/>
        <v>-2.0014854775028343</v>
      </c>
      <c r="I33" s="52">
        <v>7338</v>
      </c>
      <c r="J33" s="52">
        <v>6700</v>
      </c>
    </row>
    <row r="34" spans="1:10" x14ac:dyDescent="0.2">
      <c r="A34" s="17">
        <v>24532</v>
      </c>
      <c r="B34" s="52">
        <v>-138</v>
      </c>
      <c r="C34" s="52">
        <v>-172</v>
      </c>
      <c r="D34" s="18">
        <f t="shared" si="2"/>
        <v>-510</v>
      </c>
      <c r="E34" s="19">
        <f t="shared" si="0"/>
        <v>-2.4794579789534379</v>
      </c>
      <c r="F34" s="22">
        <f t="shared" si="1"/>
        <v>-1.926563916591115</v>
      </c>
      <c r="I34" s="52">
        <v>6626</v>
      </c>
      <c r="J34" s="52">
        <v>6937</v>
      </c>
    </row>
    <row r="35" spans="1:10" x14ac:dyDescent="0.2">
      <c r="A35" s="21">
        <v>24624</v>
      </c>
      <c r="B35" s="52">
        <v>-137</v>
      </c>
      <c r="C35" s="52">
        <v>-130</v>
      </c>
      <c r="D35" s="18">
        <f t="shared" si="2"/>
        <v>-537</v>
      </c>
      <c r="E35" s="19">
        <f t="shared" si="0"/>
        <v>-1.860864586315488</v>
      </c>
      <c r="F35" s="22">
        <f t="shared" si="1"/>
        <v>-1.9759355337233691</v>
      </c>
      <c r="I35" s="52">
        <v>6744</v>
      </c>
      <c r="J35" s="52">
        <v>6986</v>
      </c>
    </row>
    <row r="36" spans="1:10" x14ac:dyDescent="0.2">
      <c r="A36" s="17">
        <v>24716</v>
      </c>
      <c r="B36" s="52">
        <v>-237</v>
      </c>
      <c r="C36" s="52">
        <v>-203</v>
      </c>
      <c r="D36" s="18">
        <f t="shared" si="2"/>
        <v>-621</v>
      </c>
      <c r="E36" s="19">
        <f t="shared" si="0"/>
        <v>-2.8619765966445794</v>
      </c>
      <c r="F36" s="22">
        <f t="shared" si="1"/>
        <v>-2.2400173141434911</v>
      </c>
      <c r="G36" s="11">
        <f>SUM(B32:B35)</f>
        <v>-537</v>
      </c>
      <c r="H36" s="11" t="s">
        <v>32</v>
      </c>
      <c r="I36" s="52">
        <v>7015</v>
      </c>
      <c r="J36" s="52">
        <v>7093</v>
      </c>
    </row>
    <row r="37" spans="1:10" x14ac:dyDescent="0.2">
      <c r="A37" s="21">
        <v>24807</v>
      </c>
      <c r="B37" s="52">
        <v>-195</v>
      </c>
      <c r="C37" s="52">
        <v>-204</v>
      </c>
      <c r="D37" s="18">
        <f t="shared" si="2"/>
        <v>-707</v>
      </c>
      <c r="E37" s="19">
        <f t="shared" si="0"/>
        <v>-2.8200165883328725</v>
      </c>
      <c r="F37" s="22">
        <f t="shared" si="1"/>
        <v>-2.4967334110251791</v>
      </c>
      <c r="I37" s="52">
        <v>7932</v>
      </c>
      <c r="J37" s="52">
        <v>7234</v>
      </c>
    </row>
    <row r="38" spans="1:10" x14ac:dyDescent="0.2">
      <c r="A38" s="17">
        <v>24898</v>
      </c>
      <c r="B38" s="52">
        <v>-335</v>
      </c>
      <c r="C38" s="52">
        <v>-375</v>
      </c>
      <c r="D38" s="18">
        <f t="shared" si="2"/>
        <v>-904</v>
      </c>
      <c r="E38" s="19">
        <f t="shared" si="0"/>
        <v>-5.1055139550714772</v>
      </c>
      <c r="F38" s="22">
        <f t="shared" si="1"/>
        <v>-3.1595134908430031</v>
      </c>
      <c r="I38" s="52">
        <v>6921</v>
      </c>
      <c r="J38" s="52">
        <v>7345</v>
      </c>
    </row>
    <row r="39" spans="1:10" x14ac:dyDescent="0.2">
      <c r="A39" s="21">
        <v>24990</v>
      </c>
      <c r="B39" s="52">
        <v>-247</v>
      </c>
      <c r="C39" s="52">
        <v>-238</v>
      </c>
      <c r="D39" s="18">
        <f t="shared" si="2"/>
        <v>-1014</v>
      </c>
      <c r="E39" s="19">
        <f t="shared" si="0"/>
        <v>-3.1606905710491366</v>
      </c>
      <c r="F39" s="22">
        <f t="shared" si="1"/>
        <v>-3.4722460021230694</v>
      </c>
      <c r="I39" s="52">
        <v>7335</v>
      </c>
      <c r="J39" s="52">
        <v>7530</v>
      </c>
    </row>
    <row r="40" spans="1:10" x14ac:dyDescent="0.2">
      <c r="A40" s="17">
        <v>25082</v>
      </c>
      <c r="B40" s="52">
        <v>-316</v>
      </c>
      <c r="C40" s="52">
        <v>-282</v>
      </c>
      <c r="D40" s="18">
        <f t="shared" si="2"/>
        <v>-1093</v>
      </c>
      <c r="E40" s="19">
        <f t="shared" si="0"/>
        <v>-3.6363636363636362</v>
      </c>
      <c r="F40" s="22">
        <f t="shared" si="1"/>
        <v>-3.6599249933029734</v>
      </c>
      <c r="G40" s="11">
        <f>SUM(B36:B39)</f>
        <v>-1014</v>
      </c>
      <c r="H40" s="11" t="s">
        <v>33</v>
      </c>
      <c r="I40" s="52">
        <v>7676</v>
      </c>
      <c r="J40" s="52">
        <v>7755</v>
      </c>
    </row>
    <row r="41" spans="1:10" x14ac:dyDescent="0.2">
      <c r="A41" s="21">
        <v>25173</v>
      </c>
      <c r="B41" s="52">
        <v>-192</v>
      </c>
      <c r="C41" s="52">
        <v>-189</v>
      </c>
      <c r="D41" s="18">
        <f t="shared" si="2"/>
        <v>-1090</v>
      </c>
      <c r="E41" s="19">
        <f t="shared" si="0"/>
        <v>-2.3139079333986285</v>
      </c>
      <c r="F41" s="22">
        <f t="shared" si="1"/>
        <v>-3.5285358194943512</v>
      </c>
      <c r="I41" s="52">
        <v>8959</v>
      </c>
      <c r="J41" s="52">
        <v>8168</v>
      </c>
    </row>
    <row r="42" spans="1:10" x14ac:dyDescent="0.2">
      <c r="A42" s="17">
        <v>25263</v>
      </c>
      <c r="B42" s="52">
        <v>-144</v>
      </c>
      <c r="C42" s="52">
        <v>-192</v>
      </c>
      <c r="D42" s="18">
        <f t="shared" si="2"/>
        <v>-899</v>
      </c>
      <c r="E42" s="19">
        <f t="shared" si="0"/>
        <v>-2.3185605603188022</v>
      </c>
      <c r="F42" s="22">
        <f t="shared" si="1"/>
        <v>-2.8254447168269534</v>
      </c>
      <c r="I42" s="52">
        <v>7848</v>
      </c>
      <c r="J42" s="52">
        <v>8281</v>
      </c>
    </row>
    <row r="43" spans="1:10" x14ac:dyDescent="0.2">
      <c r="A43" s="21">
        <v>25355</v>
      </c>
      <c r="B43" s="52">
        <v>-202</v>
      </c>
      <c r="C43" s="52">
        <v>-192</v>
      </c>
      <c r="D43" s="18">
        <f t="shared" si="2"/>
        <v>-854</v>
      </c>
      <c r="E43" s="19">
        <f t="shared" si="0"/>
        <v>-2.2474540559522413</v>
      </c>
      <c r="F43" s="22">
        <f t="shared" si="1"/>
        <v>-2.6077928423109809</v>
      </c>
      <c r="I43" s="52">
        <v>8265</v>
      </c>
      <c r="J43" s="52">
        <v>8543</v>
      </c>
    </row>
    <row r="44" spans="1:10" x14ac:dyDescent="0.2">
      <c r="A44" s="17">
        <v>25447</v>
      </c>
      <c r="B44" s="52">
        <v>-148</v>
      </c>
      <c r="C44" s="52">
        <v>-120</v>
      </c>
      <c r="D44" s="18">
        <f t="shared" si="2"/>
        <v>-686</v>
      </c>
      <c r="E44" s="19">
        <f t="shared" si="0"/>
        <v>-1.3548605622671333</v>
      </c>
      <c r="F44" s="22">
        <f t="shared" si="1"/>
        <v>-2.0254510023915677</v>
      </c>
      <c r="G44" s="11">
        <f>SUM(B40:B43)</f>
        <v>-854</v>
      </c>
      <c r="H44" s="11" t="s">
        <v>34</v>
      </c>
      <c r="I44" s="52">
        <v>8797</v>
      </c>
      <c r="J44" s="52">
        <v>8857</v>
      </c>
    </row>
    <row r="45" spans="1:10" x14ac:dyDescent="0.2">
      <c r="A45" s="21">
        <v>25538</v>
      </c>
      <c r="B45" s="52">
        <v>-172</v>
      </c>
      <c r="C45" s="52">
        <v>-150</v>
      </c>
      <c r="D45" s="18">
        <f t="shared" si="2"/>
        <v>-666</v>
      </c>
      <c r="E45" s="19">
        <f t="shared" si="0"/>
        <v>-1.6532569161247659</v>
      </c>
      <c r="F45" s="22">
        <f t="shared" si="1"/>
        <v>-1.9184237815416523</v>
      </c>
      <c r="I45" s="52">
        <v>9806</v>
      </c>
      <c r="J45" s="52">
        <v>9073</v>
      </c>
    </row>
    <row r="46" spans="1:10" x14ac:dyDescent="0.2">
      <c r="A46" s="17">
        <v>25628</v>
      </c>
      <c r="B46" s="52">
        <v>-76</v>
      </c>
      <c r="C46" s="52">
        <v>-121</v>
      </c>
      <c r="D46" s="18">
        <f t="shared" si="2"/>
        <v>-598</v>
      </c>
      <c r="E46" s="19">
        <f t="shared" si="0"/>
        <v>-1.3013551301355131</v>
      </c>
      <c r="F46" s="22">
        <f t="shared" si="1"/>
        <v>-1.6729144519666537</v>
      </c>
      <c r="I46" s="52">
        <v>8878</v>
      </c>
      <c r="J46" s="52">
        <v>9298</v>
      </c>
    </row>
    <row r="47" spans="1:10" x14ac:dyDescent="0.2">
      <c r="A47" s="21">
        <v>25720</v>
      </c>
      <c r="B47" s="52">
        <v>-158</v>
      </c>
      <c r="C47" s="52">
        <v>-173</v>
      </c>
      <c r="D47" s="18">
        <f t="shared" si="2"/>
        <v>-554</v>
      </c>
      <c r="E47" s="19">
        <f t="shared" si="0"/>
        <v>-1.7920033146882124</v>
      </c>
      <c r="F47" s="22">
        <f t="shared" si="1"/>
        <v>-1.5013957017805362</v>
      </c>
      <c r="I47" s="52">
        <v>9418</v>
      </c>
      <c r="J47" s="52">
        <v>9654</v>
      </c>
    </row>
    <row r="48" spans="1:10" x14ac:dyDescent="0.2">
      <c r="A48" s="17">
        <v>25812</v>
      </c>
      <c r="B48" s="52">
        <v>-164</v>
      </c>
      <c r="C48" s="52">
        <v>-139</v>
      </c>
      <c r="D48" s="18">
        <f t="shared" si="2"/>
        <v>-570</v>
      </c>
      <c r="E48" s="19">
        <f t="shared" si="0"/>
        <v>-1.4304826592569724</v>
      </c>
      <c r="F48" s="22">
        <f t="shared" si="1"/>
        <v>-1.5078168399333387</v>
      </c>
      <c r="G48" s="11">
        <f>SUM(B44:B47)</f>
        <v>-554</v>
      </c>
      <c r="H48" s="11" t="s">
        <v>35</v>
      </c>
      <c r="I48" s="52">
        <v>9701</v>
      </c>
      <c r="J48" s="52">
        <v>9717</v>
      </c>
    </row>
    <row r="49" spans="1:10" x14ac:dyDescent="0.2">
      <c r="A49" s="21">
        <v>25903</v>
      </c>
      <c r="B49" s="52">
        <v>-184</v>
      </c>
      <c r="C49" s="52">
        <v>-157</v>
      </c>
      <c r="D49" s="18">
        <f t="shared" si="2"/>
        <v>-582</v>
      </c>
      <c r="E49" s="19">
        <f t="shared" si="0"/>
        <v>-1.5890688259109311</v>
      </c>
      <c r="F49" s="22">
        <f t="shared" si="1"/>
        <v>-1.5078501476760453</v>
      </c>
      <c r="I49" s="52">
        <v>10601</v>
      </c>
      <c r="J49" s="52">
        <v>9880</v>
      </c>
    </row>
    <row r="50" spans="1:10" x14ac:dyDescent="0.2">
      <c r="A50" s="17">
        <v>25993</v>
      </c>
      <c r="B50" s="52">
        <v>-169</v>
      </c>
      <c r="C50" s="52">
        <v>-209</v>
      </c>
      <c r="D50" s="18">
        <f t="shared" si="2"/>
        <v>-675</v>
      </c>
      <c r="E50" s="19">
        <f t="shared" si="0"/>
        <v>-2.0370370370370372</v>
      </c>
      <c r="F50" s="22">
        <f t="shared" si="1"/>
        <v>-1.7097697510068643</v>
      </c>
      <c r="I50" s="52">
        <v>9759</v>
      </c>
      <c r="J50" s="52">
        <v>10260</v>
      </c>
    </row>
    <row r="51" spans="1:10" x14ac:dyDescent="0.2">
      <c r="A51" s="21">
        <v>26085</v>
      </c>
      <c r="B51" s="52">
        <v>-90</v>
      </c>
      <c r="C51" s="52">
        <v>-114</v>
      </c>
      <c r="D51" s="18">
        <f t="shared" si="2"/>
        <v>-607</v>
      </c>
      <c r="E51" s="19">
        <f t="shared" si="0"/>
        <v>-1.0866456963111237</v>
      </c>
      <c r="F51" s="22">
        <f t="shared" si="1"/>
        <v>-1.503778025517156</v>
      </c>
      <c r="I51" s="52">
        <v>10304</v>
      </c>
      <c r="J51" s="52">
        <v>10491</v>
      </c>
    </row>
    <row r="52" spans="1:10" x14ac:dyDescent="0.2">
      <c r="A52" s="17">
        <v>26177</v>
      </c>
      <c r="B52" s="52">
        <v>-100</v>
      </c>
      <c r="C52" s="52">
        <v>-84</v>
      </c>
      <c r="D52" s="18">
        <f t="shared" si="2"/>
        <v>-543</v>
      </c>
      <c r="E52" s="19">
        <f t="shared" si="0"/>
        <v>-0.77057150720117418</v>
      </c>
      <c r="F52" s="22">
        <f t="shared" si="1"/>
        <v>-1.3099488565087329</v>
      </c>
      <c r="G52" s="11">
        <f>SUM(B48:B51)</f>
        <v>-607</v>
      </c>
      <c r="H52" s="11" t="s">
        <v>36</v>
      </c>
      <c r="I52" s="52">
        <v>10788</v>
      </c>
      <c r="J52" s="52">
        <v>10901</v>
      </c>
    </row>
    <row r="53" spans="1:10" x14ac:dyDescent="0.2">
      <c r="A53" s="21">
        <v>26268</v>
      </c>
      <c r="B53" s="52">
        <v>-182</v>
      </c>
      <c r="C53" s="52">
        <v>-145</v>
      </c>
      <c r="D53" s="18">
        <f t="shared" si="2"/>
        <v>-541</v>
      </c>
      <c r="E53" s="19">
        <f t="shared" si="0"/>
        <v>-1.3283253939171857</v>
      </c>
      <c r="F53" s="22">
        <f t="shared" si="1"/>
        <v>-1.268077725429529</v>
      </c>
      <c r="I53" s="52">
        <v>11812</v>
      </c>
      <c r="J53" s="52">
        <v>10916</v>
      </c>
    </row>
    <row r="54" spans="1:10" x14ac:dyDescent="0.2">
      <c r="A54" s="17">
        <v>26359</v>
      </c>
      <c r="B54" s="52">
        <v>28</v>
      </c>
      <c r="C54" s="52">
        <v>-17</v>
      </c>
      <c r="D54" s="18">
        <f t="shared" si="2"/>
        <v>-344</v>
      </c>
      <c r="E54" s="19">
        <f t="shared" si="0"/>
        <v>-0.15294646873594242</v>
      </c>
      <c r="F54" s="22">
        <f t="shared" si="1"/>
        <v>-0.79045933959879588</v>
      </c>
      <c r="I54" s="52">
        <v>10615</v>
      </c>
      <c r="J54" s="52">
        <v>11115</v>
      </c>
    </row>
    <row r="55" spans="1:10" x14ac:dyDescent="0.2">
      <c r="A55" s="21">
        <v>26451</v>
      </c>
      <c r="B55" s="52">
        <v>167</v>
      </c>
      <c r="C55" s="52">
        <v>139</v>
      </c>
      <c r="D55" s="18">
        <f t="shared" si="2"/>
        <v>-87</v>
      </c>
      <c r="E55" s="19">
        <f t="shared" si="0"/>
        <v>1.2046104515122626</v>
      </c>
      <c r="F55" s="22">
        <f t="shared" si="1"/>
        <v>-0.19533442600866657</v>
      </c>
      <c r="I55" s="52">
        <v>11324</v>
      </c>
      <c r="J55" s="52">
        <v>11539</v>
      </c>
    </row>
    <row r="56" spans="1:10" x14ac:dyDescent="0.2">
      <c r="A56" s="17">
        <v>26543</v>
      </c>
      <c r="B56" s="52">
        <v>185</v>
      </c>
      <c r="C56" s="52">
        <v>199</v>
      </c>
      <c r="D56" s="18">
        <f t="shared" si="2"/>
        <v>198</v>
      </c>
      <c r="E56" s="19">
        <f t="shared" si="0"/>
        <v>1.700854700854701</v>
      </c>
      <c r="F56" s="22">
        <f t="shared" si="1"/>
        <v>0.43579698023506624</v>
      </c>
      <c r="G56" s="11">
        <f>SUM(B52:B55)</f>
        <v>-87</v>
      </c>
      <c r="H56" s="11" t="s">
        <v>0</v>
      </c>
      <c r="I56" s="52">
        <v>11683</v>
      </c>
      <c r="J56" s="52">
        <v>11700</v>
      </c>
    </row>
    <row r="57" spans="1:10" x14ac:dyDescent="0.2">
      <c r="A57" s="21">
        <v>26634</v>
      </c>
      <c r="B57" s="52">
        <v>230</v>
      </c>
      <c r="C57" s="52">
        <v>277</v>
      </c>
      <c r="D57" s="18">
        <f t="shared" si="2"/>
        <v>610</v>
      </c>
      <c r="E57" s="19">
        <f t="shared" si="0"/>
        <v>2.2907707575256366</v>
      </c>
      <c r="F57" s="22">
        <f t="shared" si="1"/>
        <v>1.3041990934747285</v>
      </c>
      <c r="I57" s="52">
        <v>13150</v>
      </c>
      <c r="J57" s="52">
        <v>12092</v>
      </c>
    </row>
    <row r="58" spans="1:10" x14ac:dyDescent="0.2">
      <c r="A58" s="17">
        <v>26724</v>
      </c>
      <c r="B58" s="52">
        <v>314</v>
      </c>
      <c r="C58" s="52">
        <v>257</v>
      </c>
      <c r="D58" s="18">
        <f t="shared" si="2"/>
        <v>896</v>
      </c>
      <c r="E58" s="19">
        <f t="shared" si="0"/>
        <v>2.0245785410430126</v>
      </c>
      <c r="F58" s="22">
        <f t="shared" si="1"/>
        <v>1.8630569937412929</v>
      </c>
      <c r="I58" s="52">
        <v>11936</v>
      </c>
      <c r="J58" s="52">
        <v>12694</v>
      </c>
    </row>
    <row r="59" spans="1:10" x14ac:dyDescent="0.2">
      <c r="A59" s="21">
        <v>26816</v>
      </c>
      <c r="B59" s="52">
        <v>266</v>
      </c>
      <c r="C59" s="52">
        <v>222</v>
      </c>
      <c r="D59" s="18">
        <f t="shared" si="2"/>
        <v>995</v>
      </c>
      <c r="E59" s="19">
        <f t="shared" si="0"/>
        <v>1.6703032127003234</v>
      </c>
      <c r="F59" s="22">
        <f t="shared" si="1"/>
        <v>1.9975106400064242</v>
      </c>
      <c r="I59" s="52">
        <v>13043</v>
      </c>
      <c r="J59" s="52">
        <v>13291</v>
      </c>
    </row>
    <row r="60" spans="1:10" x14ac:dyDescent="0.2">
      <c r="A60" s="17">
        <v>26908</v>
      </c>
      <c r="B60" s="52">
        <v>24</v>
      </c>
      <c r="C60" s="52">
        <v>63</v>
      </c>
      <c r="D60" s="18">
        <f t="shared" si="2"/>
        <v>834</v>
      </c>
      <c r="E60" s="19">
        <f t="shared" si="0"/>
        <v>0.44881384911305833</v>
      </c>
      <c r="F60" s="22">
        <f t="shared" si="1"/>
        <v>1.6031370739865061</v>
      </c>
      <c r="G60" s="11">
        <f>SUM(B56:B59)</f>
        <v>995</v>
      </c>
      <c r="H60" s="11" t="s">
        <v>1</v>
      </c>
      <c r="I60" s="52">
        <v>13894</v>
      </c>
      <c r="J60" s="52">
        <v>14037</v>
      </c>
    </row>
    <row r="61" spans="1:10" x14ac:dyDescent="0.2">
      <c r="A61" s="21">
        <v>26999</v>
      </c>
      <c r="B61" s="52">
        <v>-5</v>
      </c>
      <c r="C61" s="52">
        <v>68</v>
      </c>
      <c r="D61" s="18">
        <f t="shared" si="2"/>
        <v>599</v>
      </c>
      <c r="E61" s="19">
        <f t="shared" si="0"/>
        <v>0.45421147551933738</v>
      </c>
      <c r="F61" s="22">
        <f t="shared" si="1"/>
        <v>1.0845358584852709</v>
      </c>
      <c r="I61" s="52">
        <v>16358</v>
      </c>
      <c r="J61" s="52">
        <v>14971</v>
      </c>
    </row>
    <row r="62" spans="1:10" x14ac:dyDescent="0.2">
      <c r="A62" s="17">
        <v>27089</v>
      </c>
      <c r="B62" s="52">
        <v>-213</v>
      </c>
      <c r="C62" s="52">
        <v>-282</v>
      </c>
      <c r="D62" s="18">
        <f t="shared" si="2"/>
        <v>72</v>
      </c>
      <c r="E62" s="19">
        <f t="shared" si="0"/>
        <v>-1.8197070400722721</v>
      </c>
      <c r="F62" s="22">
        <f t="shared" si="1"/>
        <v>0.12392213559147003</v>
      </c>
      <c r="I62" s="52">
        <v>14806</v>
      </c>
      <c r="J62" s="52">
        <v>15497</v>
      </c>
    </row>
    <row r="63" spans="1:10" x14ac:dyDescent="0.2">
      <c r="A63" s="21">
        <v>27181</v>
      </c>
      <c r="B63" s="52">
        <v>-448</v>
      </c>
      <c r="C63" s="52">
        <v>-531</v>
      </c>
      <c r="D63" s="18">
        <f t="shared" si="2"/>
        <v>-642</v>
      </c>
      <c r="E63" s="19">
        <f t="shared" si="0"/>
        <v>-3.3680071038944561</v>
      </c>
      <c r="F63" s="22">
        <f t="shared" si="1"/>
        <v>-1.0637769051051349</v>
      </c>
      <c r="I63" s="52">
        <v>15293</v>
      </c>
      <c r="J63" s="52">
        <v>15766</v>
      </c>
    </row>
    <row r="64" spans="1:10" x14ac:dyDescent="0.2">
      <c r="A64" s="17">
        <v>27273</v>
      </c>
      <c r="B64" s="52">
        <v>-591</v>
      </c>
      <c r="C64" s="52">
        <v>-511</v>
      </c>
      <c r="D64" s="18">
        <f t="shared" si="2"/>
        <v>-1257</v>
      </c>
      <c r="E64" s="19">
        <f t="shared" si="0"/>
        <v>-3.0501999641855191</v>
      </c>
      <c r="F64" s="22">
        <f t="shared" si="1"/>
        <v>-1.9981560373879317</v>
      </c>
      <c r="G64" s="11">
        <f>SUM(B60:B63)</f>
        <v>-642</v>
      </c>
      <c r="H64" s="11" t="s">
        <v>2</v>
      </c>
      <c r="I64" s="52">
        <v>16451</v>
      </c>
      <c r="J64" s="52">
        <v>16753</v>
      </c>
    </row>
    <row r="65" spans="1:10" x14ac:dyDescent="0.2">
      <c r="A65" s="21">
        <v>27364</v>
      </c>
      <c r="B65" s="52">
        <v>-448</v>
      </c>
      <c r="C65" s="52">
        <v>-423</v>
      </c>
      <c r="D65" s="18">
        <f t="shared" si="2"/>
        <v>-1700</v>
      </c>
      <c r="E65" s="19">
        <f t="shared" si="0"/>
        <v>-2.3970079900266335</v>
      </c>
      <c r="F65" s="22">
        <f t="shared" si="1"/>
        <v>-2.5773195876288661</v>
      </c>
      <c r="I65" s="52">
        <v>19410</v>
      </c>
      <c r="J65" s="52">
        <v>17647</v>
      </c>
    </row>
    <row r="66" spans="1:10" x14ac:dyDescent="0.2">
      <c r="A66" s="17">
        <v>27454</v>
      </c>
      <c r="B66" s="52">
        <v>-41</v>
      </c>
      <c r="C66" s="52">
        <v>-60</v>
      </c>
      <c r="D66" s="18">
        <f t="shared" si="2"/>
        <v>-1528</v>
      </c>
      <c r="E66" s="19">
        <f t="shared" si="0"/>
        <v>-0.333370374486054</v>
      </c>
      <c r="F66" s="22">
        <f t="shared" si="1"/>
        <v>-2.2422774965147845</v>
      </c>
      <c r="I66" s="52">
        <v>16991</v>
      </c>
      <c r="J66" s="52">
        <v>17998</v>
      </c>
    </row>
    <row r="67" spans="1:10" x14ac:dyDescent="0.2">
      <c r="A67" s="21">
        <v>27546</v>
      </c>
      <c r="B67" s="52">
        <v>121</v>
      </c>
      <c r="C67" s="52">
        <v>43</v>
      </c>
      <c r="D67" s="18">
        <f t="shared" si="2"/>
        <v>-959</v>
      </c>
      <c r="E67" s="19">
        <f t="shared" si="0"/>
        <v>0.22841965471447545</v>
      </c>
      <c r="F67" s="22">
        <f t="shared" si="1"/>
        <v>-1.3461160551360152</v>
      </c>
      <c r="I67" s="52">
        <v>18390</v>
      </c>
      <c r="J67" s="52">
        <v>18825</v>
      </c>
    </row>
    <row r="68" spans="1:10" x14ac:dyDescent="0.2">
      <c r="A68" s="17">
        <v>27638</v>
      </c>
      <c r="B68" s="52">
        <v>-239</v>
      </c>
      <c r="C68" s="52">
        <v>-194</v>
      </c>
      <c r="D68" s="18">
        <f t="shared" si="2"/>
        <v>-607</v>
      </c>
      <c r="E68" s="19">
        <f t="shared" si="0"/>
        <v>-1.0001546630922307</v>
      </c>
      <c r="F68" s="22">
        <f t="shared" si="1"/>
        <v>-0.82193635748138116</v>
      </c>
      <c r="G68" s="11">
        <f>SUM(B64:B67)</f>
        <v>-959</v>
      </c>
      <c r="H68" s="11" t="s">
        <v>3</v>
      </c>
      <c r="I68" s="52">
        <v>19059</v>
      </c>
      <c r="J68" s="52">
        <v>19397</v>
      </c>
    </row>
    <row r="69" spans="1:10" x14ac:dyDescent="0.2">
      <c r="A69" s="21">
        <v>27729</v>
      </c>
      <c r="B69" s="52">
        <v>-397</v>
      </c>
      <c r="C69" s="52">
        <v>-357</v>
      </c>
      <c r="D69" s="18">
        <f t="shared" si="2"/>
        <v>-556</v>
      </c>
      <c r="E69" s="19">
        <f t="shared" ref="E69:E132" si="3">C69/J69*100</f>
        <v>-1.7557664879752126</v>
      </c>
      <c r="F69" s="22">
        <f t="shared" si="1"/>
        <v>-0.72210605608010703</v>
      </c>
      <c r="I69" s="52">
        <v>22557</v>
      </c>
      <c r="J69" s="52">
        <v>20333</v>
      </c>
    </row>
    <row r="70" spans="1:10" x14ac:dyDescent="0.2">
      <c r="A70" s="17">
        <v>27820</v>
      </c>
      <c r="B70" s="52">
        <v>-336</v>
      </c>
      <c r="C70" s="52">
        <v>-375</v>
      </c>
      <c r="D70" s="18">
        <f t="shared" si="2"/>
        <v>-851</v>
      </c>
      <c r="E70" s="19">
        <f t="shared" si="3"/>
        <v>-1.7610594533671458</v>
      </c>
      <c r="F70" s="22">
        <f t="shared" si="1"/>
        <v>-1.063005895872889</v>
      </c>
      <c r="I70" s="52">
        <v>20050</v>
      </c>
      <c r="J70" s="52">
        <v>21294</v>
      </c>
    </row>
    <row r="71" spans="1:10" x14ac:dyDescent="0.2">
      <c r="A71" s="21">
        <v>27912</v>
      </c>
      <c r="B71" s="52">
        <v>-159</v>
      </c>
      <c r="C71" s="52">
        <v>-225</v>
      </c>
      <c r="D71" s="18">
        <f t="shared" si="2"/>
        <v>-1131</v>
      </c>
      <c r="E71" s="19">
        <f t="shared" si="3"/>
        <v>-1.0119636592605918</v>
      </c>
      <c r="F71" s="22">
        <f t="shared" ref="F71:F134" si="4">D71*100/SUM(I68:I71)</f>
        <v>-1.3572054288217152</v>
      </c>
      <c r="I71" s="52">
        <v>21667</v>
      </c>
      <c r="J71" s="52">
        <v>22234</v>
      </c>
    </row>
    <row r="72" spans="1:10" x14ac:dyDescent="0.2">
      <c r="A72" s="17">
        <v>28004</v>
      </c>
      <c r="B72" s="52">
        <v>-297</v>
      </c>
      <c r="C72" s="52">
        <v>-263</v>
      </c>
      <c r="D72" s="18">
        <f t="shared" si="2"/>
        <v>-1189</v>
      </c>
      <c r="E72" s="19">
        <f t="shared" si="3"/>
        <v>-1.1428323121713813</v>
      </c>
      <c r="F72" s="22">
        <f t="shared" si="4"/>
        <v>-1.3636572162583722</v>
      </c>
      <c r="G72" s="11">
        <f>SUM(B68:B71)</f>
        <v>-1131</v>
      </c>
      <c r="H72" s="11" t="s">
        <v>4</v>
      </c>
      <c r="I72" s="52">
        <v>22918</v>
      </c>
      <c r="J72" s="52">
        <v>23013</v>
      </c>
    </row>
    <row r="73" spans="1:10" x14ac:dyDescent="0.2">
      <c r="A73" s="21">
        <v>28095</v>
      </c>
      <c r="B73" s="52">
        <v>-447</v>
      </c>
      <c r="C73" s="52">
        <v>-415</v>
      </c>
      <c r="D73" s="18">
        <f t="shared" ref="D73:D136" si="5">SUM(B70:B73)</f>
        <v>-1239</v>
      </c>
      <c r="E73" s="19">
        <f t="shared" si="3"/>
        <v>-1.7473684210526315</v>
      </c>
      <c r="F73" s="22">
        <f t="shared" si="4"/>
        <v>-1.3702114482880652</v>
      </c>
      <c r="I73" s="52">
        <v>25789</v>
      </c>
      <c r="J73" s="52">
        <v>23750</v>
      </c>
    </row>
    <row r="74" spans="1:10" x14ac:dyDescent="0.2">
      <c r="A74" s="17">
        <v>28185</v>
      </c>
      <c r="B74" s="52">
        <v>-729</v>
      </c>
      <c r="C74" s="52">
        <v>-717</v>
      </c>
      <c r="D74" s="18">
        <f t="shared" si="5"/>
        <v>-1632</v>
      </c>
      <c r="E74" s="19">
        <f t="shared" si="3"/>
        <v>-2.9532910453908889</v>
      </c>
      <c r="F74" s="22">
        <f t="shared" si="4"/>
        <v>-1.7497212453898277</v>
      </c>
      <c r="I74" s="52">
        <v>22898</v>
      </c>
      <c r="J74" s="52">
        <v>24278</v>
      </c>
    </row>
    <row r="75" spans="1:10" x14ac:dyDescent="0.2">
      <c r="A75" s="21">
        <v>28277</v>
      </c>
      <c r="B75" s="52">
        <v>-638</v>
      </c>
      <c r="C75" s="52">
        <v>-702</v>
      </c>
      <c r="D75" s="18">
        <f t="shared" si="5"/>
        <v>-2111</v>
      </c>
      <c r="E75" s="19">
        <f t="shared" si="3"/>
        <v>-2.7969241802462248</v>
      </c>
      <c r="F75" s="22">
        <f t="shared" si="4"/>
        <v>-2.1947060902834092</v>
      </c>
      <c r="I75" s="52">
        <v>24581</v>
      </c>
      <c r="J75" s="52">
        <v>25099</v>
      </c>
    </row>
    <row r="76" spans="1:10" x14ac:dyDescent="0.2">
      <c r="A76" s="17">
        <v>28369</v>
      </c>
      <c r="B76" s="52">
        <v>-823</v>
      </c>
      <c r="C76" s="52">
        <v>-766</v>
      </c>
      <c r="D76" s="18">
        <f t="shared" si="5"/>
        <v>-2637</v>
      </c>
      <c r="E76" s="19">
        <f t="shared" si="3"/>
        <v>-3.0111246511262237</v>
      </c>
      <c r="F76" s="22">
        <f t="shared" si="4"/>
        <v>-2.6725719324205173</v>
      </c>
      <c r="G76" s="11">
        <f>SUM(B72:B75)</f>
        <v>-2111</v>
      </c>
      <c r="H76" s="11" t="s">
        <v>5</v>
      </c>
      <c r="I76" s="52">
        <v>25401</v>
      </c>
      <c r="J76" s="52">
        <v>25439</v>
      </c>
    </row>
    <row r="77" spans="1:10" x14ac:dyDescent="0.2">
      <c r="A77" s="21">
        <v>28460</v>
      </c>
      <c r="B77" s="52">
        <v>-236</v>
      </c>
      <c r="C77" s="52">
        <v>-283</v>
      </c>
      <c r="D77" s="18">
        <f t="shared" si="5"/>
        <v>-2426</v>
      </c>
      <c r="E77" s="19">
        <f t="shared" si="3"/>
        <v>-1.0999689054726367</v>
      </c>
      <c r="F77" s="22">
        <f t="shared" si="4"/>
        <v>-2.4101173268162808</v>
      </c>
      <c r="I77" s="52">
        <v>27779</v>
      </c>
      <c r="J77" s="52">
        <v>25728</v>
      </c>
    </row>
    <row r="78" spans="1:10" x14ac:dyDescent="0.2">
      <c r="A78" s="17">
        <v>28550</v>
      </c>
      <c r="B78" s="52">
        <v>-846</v>
      </c>
      <c r="C78" s="52">
        <v>-761</v>
      </c>
      <c r="D78" s="18">
        <f t="shared" si="5"/>
        <v>-2543</v>
      </c>
      <c r="E78" s="19">
        <f t="shared" si="3"/>
        <v>-2.8633781088911467</v>
      </c>
      <c r="F78" s="22">
        <f t="shared" si="4"/>
        <v>-2.4763611222015562</v>
      </c>
      <c r="I78" s="52">
        <v>24930</v>
      </c>
      <c r="J78" s="52">
        <v>26577</v>
      </c>
    </row>
    <row r="79" spans="1:10" x14ac:dyDescent="0.2">
      <c r="A79" s="21">
        <v>28642</v>
      </c>
      <c r="B79" s="52">
        <v>-767</v>
      </c>
      <c r="C79" s="52">
        <v>-816</v>
      </c>
      <c r="D79" s="18">
        <f t="shared" si="5"/>
        <v>-2672</v>
      </c>
      <c r="E79" s="19">
        <f t="shared" si="3"/>
        <v>-2.981802236351677</v>
      </c>
      <c r="F79" s="22">
        <f t="shared" si="4"/>
        <v>-2.5438170584259181</v>
      </c>
      <c r="I79" s="52">
        <v>26929</v>
      </c>
      <c r="J79" s="52">
        <v>27366</v>
      </c>
    </row>
    <row r="80" spans="1:10" x14ac:dyDescent="0.2">
      <c r="A80" s="17">
        <v>28734</v>
      </c>
      <c r="B80" s="52">
        <v>-1024</v>
      </c>
      <c r="C80" s="52">
        <v>-1025</v>
      </c>
      <c r="D80" s="18">
        <f t="shared" si="5"/>
        <v>-2873</v>
      </c>
      <c r="E80" s="19">
        <f t="shared" si="3"/>
        <v>-3.624085139483082</v>
      </c>
      <c r="F80" s="22">
        <f t="shared" si="4"/>
        <v>-2.6746978978531661</v>
      </c>
      <c r="G80" s="11">
        <f>SUM(B76:B79)</f>
        <v>-2672</v>
      </c>
      <c r="H80" s="11" t="s">
        <v>6</v>
      </c>
      <c r="I80" s="52">
        <v>27776</v>
      </c>
      <c r="J80" s="52">
        <v>28283</v>
      </c>
    </row>
    <row r="81" spans="1:10" x14ac:dyDescent="0.2">
      <c r="A81" s="21">
        <v>28825</v>
      </c>
      <c r="B81" s="52">
        <v>-972</v>
      </c>
      <c r="C81" s="52">
        <v>-1022</v>
      </c>
      <c r="D81" s="18">
        <f t="shared" si="5"/>
        <v>-3609</v>
      </c>
      <c r="E81" s="19">
        <f t="shared" si="3"/>
        <v>-3.5201322632866052</v>
      </c>
      <c r="F81" s="22">
        <f t="shared" si="4"/>
        <v>-3.2490974729241877</v>
      </c>
      <c r="I81" s="52">
        <v>31442</v>
      </c>
      <c r="J81" s="52">
        <v>29033</v>
      </c>
    </row>
    <row r="82" spans="1:10" x14ac:dyDescent="0.2">
      <c r="A82" s="17">
        <v>28915</v>
      </c>
      <c r="B82" s="52">
        <v>-740</v>
      </c>
      <c r="C82" s="52">
        <v>-596</v>
      </c>
      <c r="D82" s="18">
        <f t="shared" si="5"/>
        <v>-3503</v>
      </c>
      <c r="E82" s="19">
        <f t="shared" si="3"/>
        <v>-1.9551239994751346</v>
      </c>
      <c r="F82" s="22">
        <f t="shared" si="4"/>
        <v>-3.0385829776898787</v>
      </c>
      <c r="I82" s="52">
        <v>29137</v>
      </c>
      <c r="J82" s="52">
        <v>30484</v>
      </c>
    </row>
    <row r="83" spans="1:10" x14ac:dyDescent="0.2">
      <c r="A83" s="21">
        <v>29007</v>
      </c>
      <c r="B83" s="52">
        <v>-525</v>
      </c>
      <c r="C83" s="52">
        <v>-594</v>
      </c>
      <c r="D83" s="18">
        <f t="shared" si="5"/>
        <v>-3261</v>
      </c>
      <c r="E83" s="19">
        <f t="shared" si="3"/>
        <v>-1.9190385423060772</v>
      </c>
      <c r="F83" s="22">
        <f t="shared" si="4"/>
        <v>-2.7465678430051379</v>
      </c>
      <c r="I83" s="52">
        <v>30375</v>
      </c>
      <c r="J83" s="52">
        <v>30953</v>
      </c>
    </row>
    <row r="84" spans="1:10" x14ac:dyDescent="0.2">
      <c r="A84" s="17">
        <v>29099</v>
      </c>
      <c r="B84" s="52">
        <v>-492</v>
      </c>
      <c r="C84" s="52">
        <v>-539</v>
      </c>
      <c r="D84" s="18">
        <f t="shared" si="5"/>
        <v>-2729</v>
      </c>
      <c r="E84" s="19">
        <f t="shared" si="3"/>
        <v>-1.6830075563604572</v>
      </c>
      <c r="F84" s="22">
        <f t="shared" si="4"/>
        <v>-2.2267371650510785</v>
      </c>
      <c r="G84" s="11">
        <f>SUM(B80:B83)</f>
        <v>-3261</v>
      </c>
      <c r="H84" s="11" t="s">
        <v>7</v>
      </c>
      <c r="I84" s="52">
        <v>31602</v>
      </c>
      <c r="J84" s="52">
        <v>32026</v>
      </c>
    </row>
    <row r="85" spans="1:10" x14ac:dyDescent="0.2">
      <c r="A85" s="21">
        <v>29190</v>
      </c>
      <c r="B85" s="52">
        <v>-235</v>
      </c>
      <c r="C85" s="52">
        <v>-214</v>
      </c>
      <c r="D85" s="18">
        <f t="shared" si="5"/>
        <v>-1992</v>
      </c>
      <c r="E85" s="19">
        <f t="shared" si="3"/>
        <v>-0.64243042838701936</v>
      </c>
      <c r="F85" s="22">
        <f t="shared" si="4"/>
        <v>-1.5625735397938532</v>
      </c>
      <c r="I85" s="52">
        <v>36368</v>
      </c>
      <c r="J85" s="52">
        <v>33311</v>
      </c>
    </row>
    <row r="86" spans="1:10" x14ac:dyDescent="0.2">
      <c r="A86" s="17">
        <v>29281</v>
      </c>
      <c r="B86" s="52">
        <v>-518</v>
      </c>
      <c r="C86" s="52">
        <v>-329</v>
      </c>
      <c r="D86" s="18">
        <f t="shared" si="5"/>
        <v>-1770</v>
      </c>
      <c r="E86" s="19">
        <f t="shared" si="3"/>
        <v>-0.96181956381921307</v>
      </c>
      <c r="F86" s="22">
        <f t="shared" si="4"/>
        <v>-1.3538320330426801</v>
      </c>
      <c r="I86" s="52">
        <v>32395</v>
      </c>
      <c r="J86" s="52">
        <v>34206</v>
      </c>
    </row>
    <row r="87" spans="1:10" x14ac:dyDescent="0.2">
      <c r="A87" s="21">
        <v>29373</v>
      </c>
      <c r="B87" s="52">
        <v>-483</v>
      </c>
      <c r="C87" s="52">
        <v>-601</v>
      </c>
      <c r="D87" s="18">
        <f t="shared" si="5"/>
        <v>-1728</v>
      </c>
      <c r="E87" s="19">
        <f t="shared" si="3"/>
        <v>-1.717928195746627</v>
      </c>
      <c r="F87" s="22">
        <f t="shared" si="4"/>
        <v>-1.2839374080513575</v>
      </c>
      <c r="I87" s="52">
        <v>34221</v>
      </c>
      <c r="J87" s="52">
        <v>34984</v>
      </c>
    </row>
    <row r="88" spans="1:10" x14ac:dyDescent="0.2">
      <c r="A88" s="17">
        <v>29465</v>
      </c>
      <c r="B88" s="52">
        <v>-1216</v>
      </c>
      <c r="C88" s="52">
        <v>-1367</v>
      </c>
      <c r="D88" s="18">
        <f t="shared" si="5"/>
        <v>-2452</v>
      </c>
      <c r="E88" s="19">
        <f t="shared" si="3"/>
        <v>-3.7828264659490274</v>
      </c>
      <c r="F88" s="22">
        <f t="shared" si="4"/>
        <v>-1.7653114853238685</v>
      </c>
      <c r="G88" s="11">
        <f>SUM(B84:B87)</f>
        <v>-1728</v>
      </c>
      <c r="H88" s="11" t="s">
        <v>8</v>
      </c>
      <c r="I88" s="52">
        <v>35915</v>
      </c>
      <c r="J88" s="52">
        <v>36137</v>
      </c>
    </row>
    <row r="89" spans="1:10" x14ac:dyDescent="0.2">
      <c r="A89" s="21">
        <v>29556</v>
      </c>
      <c r="B89" s="52">
        <v>-1173</v>
      </c>
      <c r="C89" s="52">
        <v>-1215</v>
      </c>
      <c r="D89" s="18">
        <f t="shared" si="5"/>
        <v>-3390</v>
      </c>
      <c r="E89" s="19">
        <f t="shared" si="3"/>
        <v>-3.214030632489485</v>
      </c>
      <c r="F89" s="22">
        <f t="shared" si="4"/>
        <v>-2.3571294474304509</v>
      </c>
      <c r="I89" s="52">
        <v>41288</v>
      </c>
      <c r="J89" s="52">
        <v>37803</v>
      </c>
    </row>
    <row r="90" spans="1:10" x14ac:dyDescent="0.2">
      <c r="A90" s="17">
        <v>29646</v>
      </c>
      <c r="B90" s="52">
        <v>-1487</v>
      </c>
      <c r="C90" s="52">
        <v>-1088</v>
      </c>
      <c r="D90" s="18">
        <f t="shared" si="5"/>
        <v>-4359</v>
      </c>
      <c r="E90" s="19">
        <f t="shared" si="3"/>
        <v>-2.8220158738392906</v>
      </c>
      <c r="F90" s="22">
        <f t="shared" si="4"/>
        <v>-2.9590659154164687</v>
      </c>
      <c r="I90" s="52">
        <v>35886</v>
      </c>
      <c r="J90" s="52">
        <v>38554</v>
      </c>
    </row>
    <row r="91" spans="1:10" x14ac:dyDescent="0.2">
      <c r="A91" s="21">
        <v>29738</v>
      </c>
      <c r="B91" s="52">
        <v>-1398</v>
      </c>
      <c r="C91" s="52">
        <v>-1667</v>
      </c>
      <c r="D91" s="18">
        <f t="shared" si="5"/>
        <v>-5274</v>
      </c>
      <c r="E91" s="19">
        <f t="shared" si="3"/>
        <v>-4.1691676670668265</v>
      </c>
      <c r="F91" s="22">
        <f t="shared" si="4"/>
        <v>-3.4622429084415969</v>
      </c>
      <c r="I91" s="52">
        <v>39240</v>
      </c>
      <c r="J91" s="52">
        <v>39984</v>
      </c>
    </row>
    <row r="92" spans="1:10" x14ac:dyDescent="0.2">
      <c r="A92" s="17">
        <v>29830</v>
      </c>
      <c r="B92" s="52">
        <v>-1974</v>
      </c>
      <c r="C92" s="52">
        <v>-1710</v>
      </c>
      <c r="D92" s="18">
        <f t="shared" si="5"/>
        <v>-6032</v>
      </c>
      <c r="E92" s="19">
        <f t="shared" si="3"/>
        <v>-4.0566507721870328</v>
      </c>
      <c r="F92" s="22">
        <f t="shared" si="4"/>
        <v>-3.8180356611619946</v>
      </c>
      <c r="G92" s="11">
        <f>SUM(B88:B91)</f>
        <v>-5274</v>
      </c>
      <c r="H92" s="11" t="s">
        <v>9</v>
      </c>
      <c r="I92" s="52">
        <v>41573</v>
      </c>
      <c r="J92" s="52">
        <v>42153</v>
      </c>
    </row>
    <row r="93" spans="1:10" x14ac:dyDescent="0.2">
      <c r="A93" s="21">
        <v>29921</v>
      </c>
      <c r="B93" s="52">
        <v>-2102</v>
      </c>
      <c r="C93" s="52">
        <v>-2308</v>
      </c>
      <c r="D93" s="18">
        <f t="shared" si="5"/>
        <v>-6961</v>
      </c>
      <c r="E93" s="19">
        <f t="shared" si="3"/>
        <v>-5.3230009917202885</v>
      </c>
      <c r="F93" s="22">
        <f t="shared" si="4"/>
        <v>-4.2286290518540115</v>
      </c>
      <c r="I93" s="52">
        <v>47917</v>
      </c>
      <c r="J93" s="52">
        <v>43359</v>
      </c>
    </row>
    <row r="94" spans="1:10" x14ac:dyDescent="0.2">
      <c r="A94" s="17">
        <v>30011</v>
      </c>
      <c r="B94" s="52">
        <v>-2273</v>
      </c>
      <c r="C94" s="52">
        <v>-2387</v>
      </c>
      <c r="D94" s="18">
        <f t="shared" si="5"/>
        <v>-7747</v>
      </c>
      <c r="E94" s="19">
        <f t="shared" si="3"/>
        <v>-5.391182581985726</v>
      </c>
      <c r="F94" s="22">
        <f t="shared" si="4"/>
        <v>-4.5576486368824201</v>
      </c>
      <c r="I94" s="52">
        <v>41248</v>
      </c>
      <c r="J94" s="52">
        <v>44276</v>
      </c>
    </row>
    <row r="95" spans="1:10" x14ac:dyDescent="0.2">
      <c r="A95" s="21">
        <v>30103</v>
      </c>
      <c r="B95" s="52">
        <v>-2156</v>
      </c>
      <c r="C95" s="52">
        <v>-2174</v>
      </c>
      <c r="D95" s="18">
        <f t="shared" si="5"/>
        <v>-8505</v>
      </c>
      <c r="E95" s="19">
        <f t="shared" si="3"/>
        <v>-4.729068325683583</v>
      </c>
      <c r="F95" s="22">
        <f t="shared" si="4"/>
        <v>-4.8372510991167257</v>
      </c>
      <c r="I95" s="52">
        <v>45085</v>
      </c>
      <c r="J95" s="52">
        <v>45971</v>
      </c>
    </row>
    <row r="96" spans="1:10" x14ac:dyDescent="0.2">
      <c r="A96" s="17">
        <v>30195</v>
      </c>
      <c r="B96" s="52">
        <v>-1846</v>
      </c>
      <c r="C96" s="52">
        <v>-1570</v>
      </c>
      <c r="D96" s="18">
        <f t="shared" si="5"/>
        <v>-8377</v>
      </c>
      <c r="E96" s="19">
        <f t="shared" si="3"/>
        <v>-3.3737321643458831</v>
      </c>
      <c r="F96" s="22">
        <f t="shared" si="4"/>
        <v>-4.6453466126179084</v>
      </c>
      <c r="G96" s="11">
        <f>SUM(B92:B95)</f>
        <v>-8505</v>
      </c>
      <c r="H96" s="11" t="s">
        <v>10</v>
      </c>
      <c r="I96" s="52">
        <v>46081</v>
      </c>
      <c r="J96" s="52">
        <v>46536</v>
      </c>
    </row>
    <row r="97" spans="1:10" x14ac:dyDescent="0.2">
      <c r="A97" s="21">
        <v>30286</v>
      </c>
      <c r="B97" s="52">
        <v>-1344</v>
      </c>
      <c r="C97" s="52">
        <v>-1560</v>
      </c>
      <c r="D97" s="18">
        <f t="shared" si="5"/>
        <v>-7619</v>
      </c>
      <c r="E97" s="19">
        <f t="shared" si="3"/>
        <v>-3.2994226010448173</v>
      </c>
      <c r="F97" s="22">
        <f t="shared" si="4"/>
        <v>-4.1446126563273475</v>
      </c>
      <c r="I97" s="52">
        <v>51415</v>
      </c>
      <c r="J97" s="52">
        <v>47281</v>
      </c>
    </row>
    <row r="98" spans="1:10" x14ac:dyDescent="0.2">
      <c r="A98" s="17">
        <v>30376</v>
      </c>
      <c r="B98" s="52">
        <v>-1694</v>
      </c>
      <c r="C98" s="52">
        <v>-1674</v>
      </c>
      <c r="D98" s="18">
        <f t="shared" si="5"/>
        <v>-7040</v>
      </c>
      <c r="E98" s="19">
        <f t="shared" si="3"/>
        <v>-3.5111269584915159</v>
      </c>
      <c r="F98" s="22">
        <f t="shared" si="4"/>
        <v>-3.765350220358564</v>
      </c>
      <c r="I98" s="52">
        <v>44387</v>
      </c>
      <c r="J98" s="52">
        <v>47677</v>
      </c>
    </row>
    <row r="99" spans="1:10" x14ac:dyDescent="0.2">
      <c r="A99" s="21">
        <v>30468</v>
      </c>
      <c r="B99" s="52">
        <v>-1399</v>
      </c>
      <c r="C99" s="52">
        <v>-1416</v>
      </c>
      <c r="D99" s="18">
        <f t="shared" si="5"/>
        <v>-6283</v>
      </c>
      <c r="E99" s="19">
        <f t="shared" si="3"/>
        <v>-2.9366017544951162</v>
      </c>
      <c r="F99" s="22">
        <f t="shared" si="4"/>
        <v>-3.3177732951725156</v>
      </c>
      <c r="I99" s="52">
        <v>47491</v>
      </c>
      <c r="J99" s="52">
        <v>48219</v>
      </c>
    </row>
    <row r="100" spans="1:10" x14ac:dyDescent="0.2">
      <c r="A100" s="17">
        <v>30560</v>
      </c>
      <c r="B100" s="52">
        <v>-2106</v>
      </c>
      <c r="C100" s="52">
        <v>-1858</v>
      </c>
      <c r="D100" s="18">
        <f t="shared" si="5"/>
        <v>-6543</v>
      </c>
      <c r="E100" s="19">
        <f t="shared" si="3"/>
        <v>-3.6428515410556037</v>
      </c>
      <c r="F100" s="22">
        <f t="shared" si="4"/>
        <v>-3.3891896091787315</v>
      </c>
      <c r="G100" s="11">
        <f>SUM(B96:B99)</f>
        <v>-6283</v>
      </c>
      <c r="H100" s="11" t="s">
        <v>11</v>
      </c>
      <c r="I100" s="52">
        <v>49762</v>
      </c>
      <c r="J100" s="52">
        <v>51004</v>
      </c>
    </row>
    <row r="101" spans="1:10" x14ac:dyDescent="0.2">
      <c r="A101" s="21">
        <v>30651</v>
      </c>
      <c r="B101" s="52">
        <v>-1205</v>
      </c>
      <c r="C101" s="52">
        <v>-1459</v>
      </c>
      <c r="D101" s="18">
        <f t="shared" si="5"/>
        <v>-6404</v>
      </c>
      <c r="E101" s="19">
        <f t="shared" si="3"/>
        <v>-2.7839792394145819</v>
      </c>
      <c r="F101" s="22">
        <f t="shared" si="4"/>
        <v>-3.2161672165890747</v>
      </c>
      <c r="I101" s="52">
        <v>57479</v>
      </c>
      <c r="J101" s="52">
        <v>52407</v>
      </c>
    </row>
    <row r="102" spans="1:10" x14ac:dyDescent="0.2">
      <c r="A102" s="17">
        <v>30742</v>
      </c>
      <c r="B102" s="52">
        <v>-2010</v>
      </c>
      <c r="C102" s="52">
        <v>-2119</v>
      </c>
      <c r="D102" s="18">
        <f t="shared" si="5"/>
        <v>-6720</v>
      </c>
      <c r="E102" s="19">
        <f t="shared" si="3"/>
        <v>-3.8817344153584057</v>
      </c>
      <c r="F102" s="22">
        <f t="shared" si="4"/>
        <v>-3.2555615843733046</v>
      </c>
      <c r="I102" s="52">
        <v>51684</v>
      </c>
      <c r="J102" s="52">
        <v>54589</v>
      </c>
    </row>
    <row r="103" spans="1:10" x14ac:dyDescent="0.2">
      <c r="A103" s="21">
        <v>30834</v>
      </c>
      <c r="B103" s="52">
        <v>-1860</v>
      </c>
      <c r="C103" s="52">
        <v>-1913</v>
      </c>
      <c r="D103" s="18">
        <f t="shared" si="5"/>
        <v>-7181</v>
      </c>
      <c r="E103" s="19">
        <f t="shared" si="3"/>
        <v>-3.4302210905700301</v>
      </c>
      <c r="F103" s="22">
        <f t="shared" si="4"/>
        <v>-3.3611832713145637</v>
      </c>
      <c r="I103" s="52">
        <v>54720</v>
      </c>
      <c r="J103" s="52">
        <v>55769</v>
      </c>
    </row>
    <row r="104" spans="1:10" x14ac:dyDescent="0.2">
      <c r="A104" s="17">
        <v>30926</v>
      </c>
      <c r="B104" s="52">
        <v>-2884</v>
      </c>
      <c r="C104" s="52">
        <v>-2503</v>
      </c>
      <c r="D104" s="18">
        <f t="shared" si="5"/>
        <v>-7959</v>
      </c>
      <c r="E104" s="19">
        <f t="shared" si="3"/>
        <v>-4.4341695011337867</v>
      </c>
      <c r="F104" s="22">
        <f t="shared" si="4"/>
        <v>-3.6266951006124235</v>
      </c>
      <c r="G104" s="11">
        <f>SUM(B100:B103)</f>
        <v>-7181</v>
      </c>
      <c r="H104" s="26" t="s">
        <v>12</v>
      </c>
      <c r="I104" s="52">
        <v>55573</v>
      </c>
      <c r="J104" s="52">
        <v>56448</v>
      </c>
    </row>
    <row r="105" spans="1:10" x14ac:dyDescent="0.2">
      <c r="A105" s="21">
        <v>31017</v>
      </c>
      <c r="B105" s="52">
        <v>-2744</v>
      </c>
      <c r="C105" s="52">
        <v>-2913</v>
      </c>
      <c r="D105" s="18">
        <f t="shared" si="5"/>
        <v>-9498</v>
      </c>
      <c r="E105" s="19">
        <f t="shared" si="3"/>
        <v>-5.0757087348190479</v>
      </c>
      <c r="F105" s="22">
        <f t="shared" si="4"/>
        <v>-4.2259349068986234</v>
      </c>
      <c r="H105" s="26"/>
      <c r="I105" s="52">
        <v>62778</v>
      </c>
      <c r="J105" s="52">
        <v>57391</v>
      </c>
    </row>
    <row r="106" spans="1:10" x14ac:dyDescent="0.2">
      <c r="A106" s="17">
        <v>31107</v>
      </c>
      <c r="B106" s="52">
        <v>-2251</v>
      </c>
      <c r="C106" s="52">
        <v>-2417</v>
      </c>
      <c r="D106" s="18">
        <f t="shared" si="5"/>
        <v>-9739</v>
      </c>
      <c r="E106" s="19">
        <f t="shared" si="3"/>
        <v>-4.0592512973817243</v>
      </c>
      <c r="F106" s="22">
        <f t="shared" si="4"/>
        <v>-4.249665097241798</v>
      </c>
      <c r="H106" s="26"/>
      <c r="I106" s="52">
        <v>56100</v>
      </c>
      <c r="J106" s="52">
        <v>59543</v>
      </c>
    </row>
    <row r="107" spans="1:10" x14ac:dyDescent="0.2">
      <c r="A107" s="21">
        <v>31199</v>
      </c>
      <c r="B107" s="52">
        <v>-2709</v>
      </c>
      <c r="C107" s="52">
        <v>-2759</v>
      </c>
      <c r="D107" s="18">
        <f t="shared" si="5"/>
        <v>-10588</v>
      </c>
      <c r="E107" s="19">
        <f t="shared" si="3"/>
        <v>-4.4598548405347298</v>
      </c>
      <c r="F107" s="22">
        <f t="shared" si="4"/>
        <v>-4.5002656465837854</v>
      </c>
      <c r="H107" s="26"/>
      <c r="I107" s="52">
        <v>60824</v>
      </c>
      <c r="J107" s="52">
        <v>61863</v>
      </c>
    </row>
    <row r="108" spans="1:10" x14ac:dyDescent="0.2">
      <c r="A108" s="17">
        <v>31291</v>
      </c>
      <c r="B108" s="52">
        <v>-4052</v>
      </c>
      <c r="C108" s="52">
        <v>-3477</v>
      </c>
      <c r="D108" s="18">
        <f t="shared" si="5"/>
        <v>-11756</v>
      </c>
      <c r="E108" s="19">
        <f t="shared" si="3"/>
        <v>-5.4909825968857584</v>
      </c>
      <c r="F108" s="22">
        <f t="shared" si="4"/>
        <v>-4.8481149427183423</v>
      </c>
      <c r="G108" s="11">
        <f>SUM(B104:B107)</f>
        <v>-10588</v>
      </c>
      <c r="H108" s="11" t="s">
        <v>13</v>
      </c>
      <c r="I108" s="52">
        <v>62784</v>
      </c>
      <c r="J108" s="52">
        <v>63322</v>
      </c>
    </row>
    <row r="109" spans="1:10" x14ac:dyDescent="0.2">
      <c r="A109" s="21">
        <v>31382</v>
      </c>
      <c r="B109" s="52">
        <v>-3375</v>
      </c>
      <c r="C109" s="52">
        <v>-3608</v>
      </c>
      <c r="D109" s="18">
        <f t="shared" si="5"/>
        <v>-12387</v>
      </c>
      <c r="E109" s="19">
        <f t="shared" si="3"/>
        <v>-5.5875611720250262</v>
      </c>
      <c r="F109" s="22">
        <f t="shared" si="4"/>
        <v>-4.9662621330029708</v>
      </c>
      <c r="I109" s="52">
        <v>69715</v>
      </c>
      <c r="J109" s="52">
        <v>64572</v>
      </c>
    </row>
    <row r="110" spans="1:10" x14ac:dyDescent="0.2">
      <c r="A110" s="17">
        <v>31472</v>
      </c>
      <c r="B110" s="52">
        <v>-3641</v>
      </c>
      <c r="C110" s="52">
        <v>-3898</v>
      </c>
      <c r="D110" s="18">
        <f t="shared" si="5"/>
        <v>-13777</v>
      </c>
      <c r="E110" s="19">
        <f t="shared" si="3"/>
        <v>-5.9255430734384262</v>
      </c>
      <c r="F110" s="22">
        <f t="shared" si="4"/>
        <v>-5.389514368647947</v>
      </c>
      <c r="I110" s="52">
        <v>62303</v>
      </c>
      <c r="J110" s="52">
        <v>65783</v>
      </c>
    </row>
    <row r="111" spans="1:10" x14ac:dyDescent="0.2">
      <c r="A111" s="21">
        <v>31564</v>
      </c>
      <c r="B111" s="52">
        <v>-3617</v>
      </c>
      <c r="C111" s="52">
        <v>-3703</v>
      </c>
      <c r="D111" s="18">
        <f t="shared" si="5"/>
        <v>-14685</v>
      </c>
      <c r="E111" s="19">
        <f t="shared" si="3"/>
        <v>-5.5300846761547771</v>
      </c>
      <c r="F111" s="22">
        <f t="shared" si="4"/>
        <v>-5.6359812402612857</v>
      </c>
      <c r="I111" s="52">
        <v>65756</v>
      </c>
      <c r="J111" s="52">
        <v>66961</v>
      </c>
    </row>
    <row r="112" spans="1:10" x14ac:dyDescent="0.2">
      <c r="A112" s="17">
        <v>31656</v>
      </c>
      <c r="B112" s="52">
        <v>-3700</v>
      </c>
      <c r="C112" s="52">
        <v>-3211</v>
      </c>
      <c r="D112" s="18">
        <f t="shared" si="5"/>
        <v>-14333</v>
      </c>
      <c r="E112" s="19">
        <f t="shared" si="3"/>
        <v>-4.7079350184739894</v>
      </c>
      <c r="F112" s="22">
        <f t="shared" si="4"/>
        <v>-5.3967656305890772</v>
      </c>
      <c r="G112" s="11">
        <f>SUM(B108:B111)</f>
        <v>-14685</v>
      </c>
      <c r="H112" s="11" t="s">
        <v>14</v>
      </c>
      <c r="I112" s="52">
        <v>67811</v>
      </c>
      <c r="J112" s="52">
        <v>68204</v>
      </c>
    </row>
    <row r="113" spans="1:10" x14ac:dyDescent="0.2">
      <c r="A113" s="21">
        <v>31747</v>
      </c>
      <c r="B113" s="52">
        <v>-2797</v>
      </c>
      <c r="C113" s="52">
        <v>-3021</v>
      </c>
      <c r="D113" s="18">
        <f t="shared" si="5"/>
        <v>-13755</v>
      </c>
      <c r="E113" s="19">
        <f t="shared" si="3"/>
        <v>-4.2852279497290704</v>
      </c>
      <c r="F113" s="22">
        <f t="shared" si="4"/>
        <v>-5.0679596626518455</v>
      </c>
      <c r="I113" s="52">
        <v>75541</v>
      </c>
      <c r="J113" s="52">
        <v>70498</v>
      </c>
    </row>
    <row r="114" spans="1:10" x14ac:dyDescent="0.2">
      <c r="A114" s="17">
        <v>31837</v>
      </c>
      <c r="B114" s="52">
        <v>-2832</v>
      </c>
      <c r="C114" s="52">
        <v>-2932</v>
      </c>
      <c r="D114" s="18">
        <f t="shared" si="5"/>
        <v>-12946</v>
      </c>
      <c r="E114" s="19">
        <f t="shared" si="3"/>
        <v>-4.0573452894940774</v>
      </c>
      <c r="F114" s="22">
        <f t="shared" si="4"/>
        <v>-4.6591976506069628</v>
      </c>
      <c r="I114" s="52">
        <v>68751</v>
      </c>
      <c r="J114" s="52">
        <v>72264</v>
      </c>
    </row>
    <row r="115" spans="1:10" x14ac:dyDescent="0.2">
      <c r="A115" s="21">
        <v>31929</v>
      </c>
      <c r="B115" s="52">
        <v>-2346</v>
      </c>
      <c r="C115" s="52">
        <v>-2387</v>
      </c>
      <c r="D115" s="18">
        <f t="shared" si="5"/>
        <v>-11675</v>
      </c>
      <c r="E115" s="19">
        <f t="shared" si="3"/>
        <v>-3.1834306900322749</v>
      </c>
      <c r="F115" s="22">
        <f t="shared" si="4"/>
        <v>-4.0813972187069574</v>
      </c>
      <c r="I115" s="52">
        <v>73951</v>
      </c>
      <c r="J115" s="52">
        <v>74982</v>
      </c>
    </row>
    <row r="116" spans="1:10" x14ac:dyDescent="0.2">
      <c r="A116" s="17">
        <v>32021</v>
      </c>
      <c r="B116" s="52">
        <v>-3028</v>
      </c>
      <c r="C116" s="52">
        <v>-2488</v>
      </c>
      <c r="D116" s="18">
        <f t="shared" si="5"/>
        <v>-11003</v>
      </c>
      <c r="E116" s="19">
        <f t="shared" si="3"/>
        <v>-3.2141380735841261</v>
      </c>
      <c r="F116" s="22">
        <f t="shared" si="4"/>
        <v>-3.7217436011919864</v>
      </c>
      <c r="G116" s="11">
        <f>SUM(B112:B115)</f>
        <v>-11675</v>
      </c>
      <c r="H116" s="11" t="s">
        <v>15</v>
      </c>
      <c r="I116" s="52">
        <v>77398</v>
      </c>
      <c r="J116" s="52">
        <v>77408</v>
      </c>
    </row>
    <row r="117" spans="1:10" x14ac:dyDescent="0.2">
      <c r="A117" s="21">
        <v>32112</v>
      </c>
      <c r="B117" s="52">
        <v>-2236</v>
      </c>
      <c r="C117" s="52">
        <v>-2574</v>
      </c>
      <c r="D117" s="18">
        <f t="shared" si="5"/>
        <v>-10442</v>
      </c>
      <c r="E117" s="19">
        <f t="shared" si="3"/>
        <v>-3.2280314526141538</v>
      </c>
      <c r="F117" s="22">
        <f t="shared" si="4"/>
        <v>-3.4199623352165727</v>
      </c>
      <c r="I117" s="52">
        <v>85225</v>
      </c>
      <c r="J117" s="52">
        <v>79739</v>
      </c>
    </row>
    <row r="118" spans="1:10" x14ac:dyDescent="0.2">
      <c r="A118" s="17">
        <v>32203</v>
      </c>
      <c r="B118" s="52">
        <v>-2370</v>
      </c>
      <c r="C118" s="52">
        <v>-2444</v>
      </c>
      <c r="D118" s="18">
        <f t="shared" si="5"/>
        <v>-9980</v>
      </c>
      <c r="E118" s="19">
        <f t="shared" si="3"/>
        <v>-2.9579425113464448</v>
      </c>
      <c r="F118" s="22">
        <f t="shared" si="4"/>
        <v>-3.1676405521470445</v>
      </c>
      <c r="I118" s="52">
        <v>78487</v>
      </c>
      <c r="J118" s="52">
        <v>82625</v>
      </c>
    </row>
    <row r="119" spans="1:10" x14ac:dyDescent="0.2">
      <c r="A119" s="21">
        <v>32295</v>
      </c>
      <c r="B119" s="52">
        <v>-2967</v>
      </c>
      <c r="C119" s="52">
        <v>-3058</v>
      </c>
      <c r="D119" s="18">
        <f t="shared" si="5"/>
        <v>-10601</v>
      </c>
      <c r="E119" s="19">
        <f t="shared" si="3"/>
        <v>-3.6120527751857407</v>
      </c>
      <c r="F119" s="22">
        <f t="shared" si="4"/>
        <v>-3.2691690926136081</v>
      </c>
      <c r="I119" s="52">
        <v>83162</v>
      </c>
      <c r="J119" s="52">
        <v>84661</v>
      </c>
    </row>
    <row r="120" spans="1:10" x14ac:dyDescent="0.2">
      <c r="A120" s="17">
        <v>32387</v>
      </c>
      <c r="B120" s="52">
        <v>-4033</v>
      </c>
      <c r="C120" s="52">
        <v>-3408</v>
      </c>
      <c r="D120" s="18">
        <f t="shared" si="5"/>
        <v>-11606</v>
      </c>
      <c r="E120" s="19">
        <f t="shared" si="3"/>
        <v>-3.8864180636332533</v>
      </c>
      <c r="F120" s="22">
        <f t="shared" si="4"/>
        <v>-3.4736958675410268</v>
      </c>
      <c r="G120" s="11">
        <f>SUM(B116:B119)</f>
        <v>-10601</v>
      </c>
      <c r="H120" s="11" t="s">
        <v>16</v>
      </c>
      <c r="I120" s="52">
        <v>87237</v>
      </c>
      <c r="J120" s="52">
        <v>87690</v>
      </c>
    </row>
    <row r="121" spans="1:10" x14ac:dyDescent="0.2">
      <c r="A121" s="21">
        <v>32478</v>
      </c>
      <c r="B121" s="52">
        <v>-4022</v>
      </c>
      <c r="C121" s="52">
        <v>-4363</v>
      </c>
      <c r="D121" s="18">
        <f t="shared" si="5"/>
        <v>-13392</v>
      </c>
      <c r="E121" s="19">
        <f t="shared" si="3"/>
        <v>-4.8198228055058436</v>
      </c>
      <c r="F121" s="22">
        <f t="shared" si="4"/>
        <v>-3.8769856089490276</v>
      </c>
      <c r="I121" s="52">
        <v>96537</v>
      </c>
      <c r="J121" s="52">
        <v>90522</v>
      </c>
    </row>
    <row r="122" spans="1:10" x14ac:dyDescent="0.2">
      <c r="A122" s="17">
        <v>32568</v>
      </c>
      <c r="B122" s="52">
        <v>-5014</v>
      </c>
      <c r="C122" s="52">
        <v>-5131</v>
      </c>
      <c r="D122" s="18">
        <f t="shared" si="5"/>
        <v>-16036</v>
      </c>
      <c r="E122" s="19">
        <f t="shared" si="3"/>
        <v>-5.5056010987596036</v>
      </c>
      <c r="F122" s="22">
        <f t="shared" si="4"/>
        <v>-4.5051777516814351</v>
      </c>
      <c r="I122" s="52">
        <v>89010</v>
      </c>
      <c r="J122" s="52">
        <v>93196</v>
      </c>
    </row>
    <row r="123" spans="1:10" x14ac:dyDescent="0.2">
      <c r="A123" s="21">
        <v>32660</v>
      </c>
      <c r="B123" s="52">
        <v>-5467</v>
      </c>
      <c r="C123" s="52">
        <v>-5720</v>
      </c>
      <c r="D123" s="18">
        <f t="shared" si="5"/>
        <v>-18536</v>
      </c>
      <c r="E123" s="19">
        <f t="shared" si="3"/>
        <v>-5.9125724858646107</v>
      </c>
      <c r="F123" s="22">
        <f t="shared" si="4"/>
        <v>-5.0374082458481331</v>
      </c>
      <c r="I123" s="52">
        <v>95183</v>
      </c>
      <c r="J123" s="52">
        <v>96743</v>
      </c>
    </row>
    <row r="124" spans="1:10" x14ac:dyDescent="0.2">
      <c r="A124" s="17">
        <v>32752</v>
      </c>
      <c r="B124" s="52">
        <v>-6862</v>
      </c>
      <c r="C124" s="52">
        <v>-6304</v>
      </c>
      <c r="D124" s="18">
        <f t="shared" si="5"/>
        <v>-21365</v>
      </c>
      <c r="E124" s="19">
        <f t="shared" si="3"/>
        <v>-6.3946116470385368</v>
      </c>
      <c r="F124" s="22">
        <f t="shared" si="4"/>
        <v>-5.6384230889005007</v>
      </c>
      <c r="G124" s="11">
        <f>SUM(B120:B123)</f>
        <v>-18536</v>
      </c>
      <c r="H124" s="11" t="s">
        <v>17</v>
      </c>
      <c r="I124" s="52">
        <v>98188</v>
      </c>
      <c r="J124" s="52">
        <v>98583</v>
      </c>
    </row>
    <row r="125" spans="1:10" x14ac:dyDescent="0.2">
      <c r="A125" s="21">
        <v>32843</v>
      </c>
      <c r="B125" s="52">
        <v>-6034</v>
      </c>
      <c r="C125" s="52">
        <v>-6237</v>
      </c>
      <c r="D125" s="18">
        <f t="shared" si="5"/>
        <v>-23377</v>
      </c>
      <c r="E125" s="19">
        <f t="shared" si="3"/>
        <v>-6.2169193504978919</v>
      </c>
      <c r="F125" s="22">
        <f t="shared" si="4"/>
        <v>-6.0159450723653061</v>
      </c>
      <c r="I125" s="52">
        <v>106203</v>
      </c>
      <c r="J125" s="52">
        <v>100323</v>
      </c>
    </row>
    <row r="126" spans="1:10" x14ac:dyDescent="0.2">
      <c r="A126" s="17">
        <v>32933</v>
      </c>
      <c r="B126" s="52">
        <v>-6204</v>
      </c>
      <c r="C126" s="52">
        <v>-6251</v>
      </c>
      <c r="D126" s="18">
        <f t="shared" si="5"/>
        <v>-24567</v>
      </c>
      <c r="E126" s="19">
        <f t="shared" si="3"/>
        <v>-6.1182343153567587</v>
      </c>
      <c r="F126" s="22">
        <f t="shared" si="4"/>
        <v>-6.182694896955085</v>
      </c>
      <c r="I126" s="52">
        <v>97777</v>
      </c>
      <c r="J126" s="52">
        <v>102170</v>
      </c>
    </row>
    <row r="127" spans="1:10" x14ac:dyDescent="0.2">
      <c r="A127" s="21">
        <v>33025</v>
      </c>
      <c r="B127" s="52">
        <v>-4265</v>
      </c>
      <c r="C127" s="52">
        <v>-4567</v>
      </c>
      <c r="D127" s="18">
        <f t="shared" si="5"/>
        <v>-23365</v>
      </c>
      <c r="E127" s="19">
        <f t="shared" si="3"/>
        <v>-4.3867063682643357</v>
      </c>
      <c r="F127" s="22">
        <f t="shared" si="4"/>
        <v>-5.7780525502318394</v>
      </c>
      <c r="I127" s="52">
        <v>102207</v>
      </c>
      <c r="J127" s="52">
        <v>104110</v>
      </c>
    </row>
    <row r="128" spans="1:10" x14ac:dyDescent="0.2">
      <c r="A128" s="17">
        <v>33117</v>
      </c>
      <c r="B128" s="52">
        <v>-4776</v>
      </c>
      <c r="C128" s="52">
        <v>-4271</v>
      </c>
      <c r="D128" s="18">
        <f t="shared" si="5"/>
        <v>-21279</v>
      </c>
      <c r="E128" s="19">
        <f t="shared" si="3"/>
        <v>-4.1270884265656553</v>
      </c>
      <c r="F128" s="22">
        <f t="shared" si="4"/>
        <v>-5.1981268275523442</v>
      </c>
      <c r="G128" s="11">
        <f>SUM(B124:B127)</f>
        <v>-23365</v>
      </c>
      <c r="H128" s="11" t="s">
        <v>18</v>
      </c>
      <c r="I128" s="52">
        <v>103172</v>
      </c>
      <c r="J128" s="52">
        <v>103487</v>
      </c>
    </row>
    <row r="129" spans="1:10" x14ac:dyDescent="0.2">
      <c r="A129" s="21">
        <v>33208</v>
      </c>
      <c r="B129" s="52">
        <v>-4842</v>
      </c>
      <c r="C129" s="52">
        <v>-5059</v>
      </c>
      <c r="D129" s="18">
        <f t="shared" si="5"/>
        <v>-20087</v>
      </c>
      <c r="E129" s="19">
        <f t="shared" si="3"/>
        <v>-4.8294559583019101</v>
      </c>
      <c r="F129" s="22">
        <f t="shared" si="4"/>
        <v>-4.8600206624067592</v>
      </c>
      <c r="I129" s="52">
        <v>110155</v>
      </c>
      <c r="J129" s="52">
        <v>104753</v>
      </c>
    </row>
    <row r="130" spans="1:10" x14ac:dyDescent="0.2">
      <c r="A130" s="17">
        <v>33298</v>
      </c>
      <c r="B130" s="52">
        <v>-3950</v>
      </c>
      <c r="C130" s="52">
        <v>-4008</v>
      </c>
      <c r="D130" s="18">
        <f t="shared" si="5"/>
        <v>-17833</v>
      </c>
      <c r="E130" s="19">
        <f t="shared" si="3"/>
        <v>-3.8786095842687933</v>
      </c>
      <c r="F130" s="22">
        <f t="shared" si="4"/>
        <v>-4.297522652785811</v>
      </c>
      <c r="I130" s="52">
        <v>99426</v>
      </c>
      <c r="J130" s="52">
        <v>103336</v>
      </c>
    </row>
    <row r="131" spans="1:10" x14ac:dyDescent="0.2">
      <c r="A131" s="21">
        <v>33390</v>
      </c>
      <c r="B131" s="52">
        <v>-3115</v>
      </c>
      <c r="C131" s="52">
        <v>-3394</v>
      </c>
      <c r="D131" s="18">
        <f t="shared" si="5"/>
        <v>-16683</v>
      </c>
      <c r="E131" s="19">
        <f t="shared" si="3"/>
        <v>-3.2819223516897935</v>
      </c>
      <c r="F131" s="22">
        <f t="shared" si="4"/>
        <v>-4.0197965886063596</v>
      </c>
      <c r="I131" s="52">
        <v>102268</v>
      </c>
      <c r="J131" s="52">
        <v>103415</v>
      </c>
    </row>
    <row r="132" spans="1:10" x14ac:dyDescent="0.2">
      <c r="A132" s="17">
        <v>33482</v>
      </c>
      <c r="B132" s="52">
        <v>-3897</v>
      </c>
      <c r="C132" s="52">
        <v>-3195</v>
      </c>
      <c r="D132" s="18">
        <f t="shared" si="5"/>
        <v>-15804</v>
      </c>
      <c r="E132" s="19">
        <f t="shared" si="3"/>
        <v>-3.0658951550220226</v>
      </c>
      <c r="F132" s="22">
        <f t="shared" si="4"/>
        <v>-3.8010851997229276</v>
      </c>
      <c r="G132" s="11">
        <f>SUM(B128:B131)</f>
        <v>-16683</v>
      </c>
      <c r="H132" s="11" t="s">
        <v>19</v>
      </c>
      <c r="I132" s="52">
        <v>103927</v>
      </c>
      <c r="J132" s="52">
        <v>104211</v>
      </c>
    </row>
    <row r="133" spans="1:10" x14ac:dyDescent="0.2">
      <c r="A133" s="21">
        <v>33573</v>
      </c>
      <c r="B133" s="52">
        <v>-2769</v>
      </c>
      <c r="C133" s="52">
        <v>-3096</v>
      </c>
      <c r="D133" s="18">
        <f t="shared" si="5"/>
        <v>-13731</v>
      </c>
      <c r="E133" s="19">
        <f t="shared" ref="E133:E187" si="6">C133/J133*100</f>
        <v>-2.9429937546934859</v>
      </c>
      <c r="F133" s="22">
        <f t="shared" si="4"/>
        <v>-3.2978909925856899</v>
      </c>
      <c r="I133" s="52">
        <v>110736</v>
      </c>
      <c r="J133" s="52">
        <v>105199</v>
      </c>
    </row>
    <row r="134" spans="1:10" x14ac:dyDescent="0.2">
      <c r="A134" s="17">
        <v>33664</v>
      </c>
      <c r="B134" s="52">
        <v>-3113</v>
      </c>
      <c r="C134" s="52">
        <v>-3148</v>
      </c>
      <c r="D134" s="18">
        <f t="shared" si="5"/>
        <v>-12894</v>
      </c>
      <c r="E134" s="19">
        <f t="shared" si="6"/>
        <v>-2.9494434658771502</v>
      </c>
      <c r="F134" s="22">
        <f t="shared" si="4"/>
        <v>-3.0723847557866342</v>
      </c>
      <c r="I134" s="52">
        <v>102743</v>
      </c>
      <c r="J134" s="52">
        <v>106732</v>
      </c>
    </row>
    <row r="135" spans="1:10" x14ac:dyDescent="0.2">
      <c r="A135" s="21">
        <v>33756</v>
      </c>
      <c r="B135" s="52">
        <v>-3142</v>
      </c>
      <c r="C135" s="52">
        <v>-3455</v>
      </c>
      <c r="D135" s="18">
        <f t="shared" si="5"/>
        <v>-12921</v>
      </c>
      <c r="E135" s="19">
        <f t="shared" si="6"/>
        <v>-3.2251740940574654</v>
      </c>
      <c r="F135" s="22">
        <f t="shared" ref="F135:F185" si="7">D135*100/SUM(I132:I135)</f>
        <v>-3.0546893654444913</v>
      </c>
      <c r="I135" s="52">
        <v>105583</v>
      </c>
      <c r="J135" s="52">
        <v>107126</v>
      </c>
    </row>
    <row r="136" spans="1:10" x14ac:dyDescent="0.2">
      <c r="A136" s="17">
        <v>33848</v>
      </c>
      <c r="B136" s="52">
        <v>-4778</v>
      </c>
      <c r="C136" s="52">
        <v>-4038</v>
      </c>
      <c r="D136" s="18">
        <f t="shared" si="5"/>
        <v>-13802</v>
      </c>
      <c r="E136" s="19">
        <f t="shared" si="6"/>
        <v>-3.7333579881656802</v>
      </c>
      <c r="F136" s="22">
        <f t="shared" si="7"/>
        <v>-3.2333180280555114</v>
      </c>
      <c r="G136" s="11">
        <f>SUM(B132:B135)</f>
        <v>-12921</v>
      </c>
      <c r="H136" s="11" t="s">
        <v>20</v>
      </c>
      <c r="I136" s="52">
        <v>107806</v>
      </c>
      <c r="J136" s="52">
        <v>108160</v>
      </c>
    </row>
    <row r="137" spans="1:10" x14ac:dyDescent="0.2">
      <c r="A137" s="21">
        <v>33939</v>
      </c>
      <c r="B137" s="52">
        <v>-3151</v>
      </c>
      <c r="C137" s="52">
        <v>-3487</v>
      </c>
      <c r="D137" s="18">
        <f t="shared" ref="D137:D188" si="8">SUM(B134:B137)</f>
        <v>-14184</v>
      </c>
      <c r="E137" s="19">
        <f t="shared" si="6"/>
        <v>-3.1606616813958759</v>
      </c>
      <c r="F137" s="22">
        <f t="shared" si="7"/>
        <v>-3.2830293491343392</v>
      </c>
      <c r="I137" s="52">
        <v>115908</v>
      </c>
      <c r="J137" s="52">
        <v>110325</v>
      </c>
    </row>
    <row r="138" spans="1:10" x14ac:dyDescent="0.2">
      <c r="A138" s="17">
        <v>34029</v>
      </c>
      <c r="B138" s="52">
        <v>-3102</v>
      </c>
      <c r="C138" s="52">
        <v>-3239</v>
      </c>
      <c r="D138" s="18">
        <f t="shared" si="8"/>
        <v>-14173</v>
      </c>
      <c r="E138" s="19">
        <f t="shared" si="6"/>
        <v>-2.8867063562796336</v>
      </c>
      <c r="F138" s="22">
        <f t="shared" si="7"/>
        <v>-3.2407280376823526</v>
      </c>
      <c r="I138" s="52">
        <v>108043</v>
      </c>
      <c r="J138" s="52">
        <v>112204</v>
      </c>
    </row>
    <row r="139" spans="1:10" x14ac:dyDescent="0.2">
      <c r="A139" s="21">
        <v>34121</v>
      </c>
      <c r="B139" s="52">
        <v>-3210</v>
      </c>
      <c r="C139" s="52">
        <v>-3523</v>
      </c>
      <c r="D139" s="18">
        <f t="shared" si="8"/>
        <v>-14241</v>
      </c>
      <c r="E139" s="19">
        <f t="shared" si="6"/>
        <v>-3.1087579969115375</v>
      </c>
      <c r="F139" s="22">
        <f t="shared" si="7"/>
        <v>-3.2076058165306232</v>
      </c>
      <c r="I139" s="52">
        <v>112219</v>
      </c>
      <c r="J139" s="52">
        <v>113325</v>
      </c>
    </row>
    <row r="140" spans="1:10" x14ac:dyDescent="0.2">
      <c r="A140" s="17">
        <v>34213</v>
      </c>
      <c r="B140" s="52">
        <v>-4573</v>
      </c>
      <c r="C140" s="52">
        <v>-3669</v>
      </c>
      <c r="D140" s="18">
        <f t="shared" si="8"/>
        <v>-14036</v>
      </c>
      <c r="E140" s="19">
        <f t="shared" si="6"/>
        <v>-3.240851154039802</v>
      </c>
      <c r="F140" s="22">
        <f t="shared" si="7"/>
        <v>-3.1254592661539213</v>
      </c>
      <c r="G140" s="11">
        <f>SUM(B136:B139)</f>
        <v>-14241</v>
      </c>
      <c r="H140" s="11" t="s">
        <v>21</v>
      </c>
      <c r="I140" s="52">
        <v>112916</v>
      </c>
      <c r="J140" s="52">
        <v>113211</v>
      </c>
    </row>
    <row r="141" spans="1:10" x14ac:dyDescent="0.2">
      <c r="A141" s="21">
        <v>34304</v>
      </c>
      <c r="B141" s="52">
        <v>-3075</v>
      </c>
      <c r="C141" s="52">
        <v>-3360</v>
      </c>
      <c r="D141" s="18">
        <f t="shared" si="8"/>
        <v>-13960</v>
      </c>
      <c r="E141" s="19">
        <f t="shared" si="6"/>
        <v>-2.9064738244351407</v>
      </c>
      <c r="F141" s="22">
        <f t="shared" si="7"/>
        <v>-3.0683746406309069</v>
      </c>
      <c r="I141" s="52">
        <v>121786</v>
      </c>
      <c r="J141" s="52">
        <v>115604</v>
      </c>
    </row>
    <row r="142" spans="1:10" x14ac:dyDescent="0.2">
      <c r="A142" s="17">
        <v>34394</v>
      </c>
      <c r="B142" s="52">
        <v>-3075</v>
      </c>
      <c r="C142" s="52">
        <v>-3326</v>
      </c>
      <c r="D142" s="18">
        <f t="shared" si="8"/>
        <v>-13933</v>
      </c>
      <c r="E142" s="19">
        <f t="shared" si="6"/>
        <v>-2.8209390690731442</v>
      </c>
      <c r="F142" s="22">
        <f t="shared" si="7"/>
        <v>-3.0266496359244393</v>
      </c>
      <c r="I142" s="52">
        <v>113423</v>
      </c>
      <c r="J142" s="52">
        <v>117904</v>
      </c>
    </row>
    <row r="143" spans="1:10" x14ac:dyDescent="0.2">
      <c r="A143" s="21">
        <v>34486</v>
      </c>
      <c r="B143" s="52">
        <v>-4882</v>
      </c>
      <c r="C143" s="52">
        <v>-5229</v>
      </c>
      <c r="D143" s="18">
        <f t="shared" si="8"/>
        <v>-15605</v>
      </c>
      <c r="E143" s="19">
        <f t="shared" si="6"/>
        <v>-4.3771607470220406</v>
      </c>
      <c r="F143" s="22">
        <f t="shared" si="7"/>
        <v>-3.3460485321771722</v>
      </c>
      <c r="I143" s="52">
        <v>118246</v>
      </c>
      <c r="J143" s="52">
        <v>119461</v>
      </c>
    </row>
    <row r="144" spans="1:10" x14ac:dyDescent="0.2">
      <c r="A144" s="17">
        <v>34578</v>
      </c>
      <c r="B144" s="52">
        <v>-7892</v>
      </c>
      <c r="C144" s="52">
        <v>-6753</v>
      </c>
      <c r="D144" s="18">
        <f t="shared" si="8"/>
        <v>-18924</v>
      </c>
      <c r="E144" s="19">
        <f t="shared" si="6"/>
        <v>-5.4909581734209327</v>
      </c>
      <c r="F144" s="22">
        <f t="shared" si="7"/>
        <v>-3.9809744594108478</v>
      </c>
      <c r="G144" s="11">
        <f>SUM(B140:B143)</f>
        <v>-15605</v>
      </c>
      <c r="H144" s="11" t="s">
        <v>22</v>
      </c>
      <c r="I144" s="52">
        <v>121906</v>
      </c>
      <c r="J144" s="52">
        <v>122984</v>
      </c>
    </row>
    <row r="145" spans="1:10" x14ac:dyDescent="0.2">
      <c r="A145" s="21">
        <v>34669</v>
      </c>
      <c r="B145" s="52">
        <v>-6128</v>
      </c>
      <c r="C145" s="52">
        <v>-6561</v>
      </c>
      <c r="D145" s="18">
        <f t="shared" si="8"/>
        <v>-21977</v>
      </c>
      <c r="E145" s="19">
        <f t="shared" si="6"/>
        <v>-5.3648963571691404</v>
      </c>
      <c r="F145" s="22">
        <f t="shared" si="7"/>
        <v>-4.5560461886104031</v>
      </c>
      <c r="I145" s="52">
        <v>128795</v>
      </c>
      <c r="J145" s="52">
        <v>122295</v>
      </c>
    </row>
    <row r="146" spans="1:10" x14ac:dyDescent="0.2">
      <c r="A146" s="17">
        <v>34759</v>
      </c>
      <c r="B146" s="52">
        <v>-6775</v>
      </c>
      <c r="C146" s="52">
        <v>-7140</v>
      </c>
      <c r="D146" s="18">
        <f t="shared" si="8"/>
        <v>-25677</v>
      </c>
      <c r="E146" s="19">
        <f t="shared" si="6"/>
        <v>-5.7342488856764247</v>
      </c>
      <c r="F146" s="22">
        <f t="shared" si="7"/>
        <v>-5.2542511612678791</v>
      </c>
      <c r="I146" s="52">
        <v>119743</v>
      </c>
      <c r="J146" s="52">
        <v>124515</v>
      </c>
    </row>
    <row r="147" spans="1:10" x14ac:dyDescent="0.2">
      <c r="A147" s="21">
        <v>34851</v>
      </c>
      <c r="B147" s="52">
        <v>-6047</v>
      </c>
      <c r="C147" s="52">
        <v>-6359</v>
      </c>
      <c r="D147" s="18">
        <f t="shared" si="8"/>
        <v>-26842</v>
      </c>
      <c r="E147" s="19">
        <f t="shared" si="6"/>
        <v>-5.040744498699981</v>
      </c>
      <c r="F147" s="22">
        <f t="shared" si="7"/>
        <v>-5.4170559969647369</v>
      </c>
      <c r="I147" s="52">
        <v>125065</v>
      </c>
      <c r="J147" s="52">
        <v>126152</v>
      </c>
    </row>
    <row r="148" spans="1:10" x14ac:dyDescent="0.2">
      <c r="A148" s="17">
        <v>34943</v>
      </c>
      <c r="B148" s="52">
        <v>-6619</v>
      </c>
      <c r="C148" s="52">
        <v>-5663</v>
      </c>
      <c r="D148" s="18">
        <f t="shared" si="8"/>
        <v>-25569</v>
      </c>
      <c r="E148" s="19">
        <f t="shared" si="6"/>
        <v>-4.3954082226654974</v>
      </c>
      <c r="F148" s="22">
        <f t="shared" si="7"/>
        <v>-5.096837724054347</v>
      </c>
      <c r="G148" s="11">
        <f>SUM(B144:B147)</f>
        <v>-26842</v>
      </c>
      <c r="H148" s="11" t="s">
        <v>23</v>
      </c>
      <c r="I148" s="52">
        <v>128061</v>
      </c>
      <c r="J148" s="52">
        <v>128839</v>
      </c>
    </row>
    <row r="149" spans="1:10" x14ac:dyDescent="0.2">
      <c r="A149" s="21">
        <v>35034</v>
      </c>
      <c r="B149" s="52">
        <v>-6057</v>
      </c>
      <c r="C149" s="52">
        <v>-6364</v>
      </c>
      <c r="D149" s="18">
        <f t="shared" si="8"/>
        <v>-25498</v>
      </c>
      <c r="E149" s="19">
        <f t="shared" si="6"/>
        <v>-4.8433373669109647</v>
      </c>
      <c r="F149" s="22">
        <f t="shared" si="7"/>
        <v>-4.9822189221931295</v>
      </c>
      <c r="I149" s="52">
        <v>138911</v>
      </c>
      <c r="J149" s="52">
        <v>131397</v>
      </c>
    </row>
    <row r="150" spans="1:10" x14ac:dyDescent="0.2">
      <c r="A150" s="17">
        <v>35125</v>
      </c>
      <c r="B150" s="52">
        <v>-4657</v>
      </c>
      <c r="C150" s="52">
        <v>-5274</v>
      </c>
      <c r="D150" s="18">
        <f t="shared" si="8"/>
        <v>-23380</v>
      </c>
      <c r="E150" s="19">
        <f t="shared" si="6"/>
        <v>-3.9624640305336625</v>
      </c>
      <c r="F150" s="22">
        <f t="shared" si="7"/>
        <v>-4.4956783417138571</v>
      </c>
      <c r="I150" s="52">
        <v>128018</v>
      </c>
      <c r="J150" s="52">
        <v>133099</v>
      </c>
    </row>
    <row r="151" spans="1:10" x14ac:dyDescent="0.2">
      <c r="A151" s="21">
        <v>35217</v>
      </c>
      <c r="B151" s="52">
        <v>-3350</v>
      </c>
      <c r="C151" s="52">
        <v>-3662</v>
      </c>
      <c r="D151" s="18">
        <f t="shared" si="8"/>
        <v>-20683</v>
      </c>
      <c r="E151" s="19">
        <f t="shared" si="6"/>
        <v>-2.7089806184346794</v>
      </c>
      <c r="F151" s="22">
        <f t="shared" si="7"/>
        <v>-3.9125220378483494</v>
      </c>
      <c r="I151" s="52">
        <v>133646</v>
      </c>
      <c r="J151" s="52">
        <v>135180</v>
      </c>
    </row>
    <row r="152" spans="1:10" x14ac:dyDescent="0.2">
      <c r="A152" s="17">
        <v>35309</v>
      </c>
      <c r="B152" s="52">
        <v>-6222</v>
      </c>
      <c r="C152" s="52">
        <v>-5188</v>
      </c>
      <c r="D152" s="18">
        <f t="shared" si="8"/>
        <v>-20286</v>
      </c>
      <c r="E152" s="19">
        <f t="shared" si="6"/>
        <v>-3.8171758196480075</v>
      </c>
      <c r="F152" s="22">
        <f t="shared" si="7"/>
        <v>-3.7866089261381668</v>
      </c>
      <c r="G152" s="11">
        <f>SUM(B148:B151)</f>
        <v>-20683</v>
      </c>
      <c r="H152" s="11" t="s">
        <v>24</v>
      </c>
      <c r="I152" s="52">
        <v>135155</v>
      </c>
      <c r="J152" s="52">
        <v>135912</v>
      </c>
    </row>
    <row r="153" spans="1:10" x14ac:dyDescent="0.2">
      <c r="A153" s="21">
        <v>35400</v>
      </c>
      <c r="B153" s="52">
        <v>-4540</v>
      </c>
      <c r="C153" s="52">
        <v>-4670</v>
      </c>
      <c r="D153" s="18">
        <f t="shared" si="8"/>
        <v>-18769</v>
      </c>
      <c r="E153" s="19">
        <f t="shared" si="6"/>
        <v>-3.3875682772728259</v>
      </c>
      <c r="F153" s="22">
        <f t="shared" si="7"/>
        <v>-3.4580470665833891</v>
      </c>
      <c r="I153" s="52">
        <v>145944</v>
      </c>
      <c r="J153" s="52">
        <v>137857</v>
      </c>
    </row>
    <row r="154" spans="1:10" x14ac:dyDescent="0.2">
      <c r="A154" s="17">
        <v>35490</v>
      </c>
      <c r="B154" s="52">
        <v>-3499</v>
      </c>
      <c r="C154" s="52">
        <v>-4178</v>
      </c>
      <c r="D154" s="18">
        <f t="shared" si="8"/>
        <v>-17611</v>
      </c>
      <c r="E154" s="19">
        <f t="shared" si="6"/>
        <v>-3.0037672907140598</v>
      </c>
      <c r="F154" s="22">
        <f t="shared" si="7"/>
        <v>-3.2118399095410486</v>
      </c>
      <c r="I154" s="52">
        <v>133570</v>
      </c>
      <c r="J154" s="52">
        <v>139092</v>
      </c>
    </row>
    <row r="155" spans="1:10" x14ac:dyDescent="0.2">
      <c r="A155" s="21">
        <v>35582</v>
      </c>
      <c r="B155" s="52">
        <v>-2542</v>
      </c>
      <c r="C155" s="52">
        <v>-2733</v>
      </c>
      <c r="D155" s="18">
        <f t="shared" si="8"/>
        <v>-16803</v>
      </c>
      <c r="E155" s="19">
        <f t="shared" si="6"/>
        <v>-1.9162944628696037</v>
      </c>
      <c r="F155" s="22">
        <f t="shared" si="7"/>
        <v>-3.0207260313128645</v>
      </c>
      <c r="H155" s="23"/>
      <c r="I155" s="52">
        <v>141588</v>
      </c>
      <c r="J155" s="52">
        <v>142619</v>
      </c>
    </row>
    <row r="156" spans="1:10" x14ac:dyDescent="0.2">
      <c r="A156" s="17">
        <v>35674</v>
      </c>
      <c r="B156" s="52">
        <v>-5378</v>
      </c>
      <c r="C156" s="52">
        <v>-4431</v>
      </c>
      <c r="D156" s="18">
        <f t="shared" si="8"/>
        <v>-15959</v>
      </c>
      <c r="E156" s="19">
        <f t="shared" si="6"/>
        <v>-3.0856545961002788</v>
      </c>
      <c r="F156" s="22">
        <f t="shared" si="7"/>
        <v>-2.8277598521534668</v>
      </c>
      <c r="G156" s="11">
        <f>SUM(B152:B155)</f>
        <v>-16803</v>
      </c>
      <c r="H156" s="11" t="s">
        <v>37</v>
      </c>
      <c r="I156" s="52">
        <v>143267</v>
      </c>
      <c r="J156" s="52">
        <v>143600</v>
      </c>
    </row>
    <row r="157" spans="1:10" x14ac:dyDescent="0.2">
      <c r="A157" s="21">
        <v>35765</v>
      </c>
      <c r="B157" s="52">
        <v>-5237</v>
      </c>
      <c r="C157" s="52">
        <v>-5377</v>
      </c>
      <c r="D157" s="18">
        <f t="shared" si="8"/>
        <v>-16656</v>
      </c>
      <c r="E157" s="19">
        <f t="shared" si="6"/>
        <v>-3.6474514645429998</v>
      </c>
      <c r="F157" s="22">
        <f t="shared" si="7"/>
        <v>-2.9064613623514139</v>
      </c>
      <c r="I157" s="52">
        <v>154643</v>
      </c>
      <c r="J157" s="52">
        <v>147418</v>
      </c>
    </row>
    <row r="158" spans="1:10" x14ac:dyDescent="0.2">
      <c r="A158" s="17">
        <v>35855</v>
      </c>
      <c r="B158" s="52">
        <v>-6782</v>
      </c>
      <c r="C158" s="52">
        <v>-7471</v>
      </c>
      <c r="D158" s="18">
        <f t="shared" si="8"/>
        <v>-19939</v>
      </c>
      <c r="E158" s="19">
        <f t="shared" si="6"/>
        <v>-5.0327726393931842</v>
      </c>
      <c r="F158" s="22">
        <f t="shared" si="7"/>
        <v>-3.4266515432735272</v>
      </c>
      <c r="I158" s="52">
        <v>142382</v>
      </c>
      <c r="J158" s="52">
        <v>148447</v>
      </c>
    </row>
    <row r="159" spans="1:10" x14ac:dyDescent="0.2">
      <c r="A159" s="21">
        <v>35947</v>
      </c>
      <c r="B159" s="52">
        <v>-6020</v>
      </c>
      <c r="C159" s="52">
        <v>-6278</v>
      </c>
      <c r="D159" s="18">
        <f t="shared" si="8"/>
        <v>-23417</v>
      </c>
      <c r="E159" s="19">
        <f t="shared" si="6"/>
        <v>-4.1953742624013479</v>
      </c>
      <c r="F159" s="22">
        <f t="shared" si="7"/>
        <v>-3.9767815869425296</v>
      </c>
      <c r="I159" s="52">
        <v>148551</v>
      </c>
      <c r="J159" s="52">
        <v>149641</v>
      </c>
    </row>
    <row r="160" spans="1:10" x14ac:dyDescent="0.2">
      <c r="A160" s="17">
        <v>36039</v>
      </c>
      <c r="B160" s="52">
        <v>-9711</v>
      </c>
      <c r="C160" s="52">
        <v>-8373</v>
      </c>
      <c r="D160" s="18">
        <f t="shared" si="8"/>
        <v>-27750</v>
      </c>
      <c r="E160" s="19">
        <f t="shared" si="6"/>
        <v>-5.4982073204365465</v>
      </c>
      <c r="F160" s="22">
        <f t="shared" si="7"/>
        <v>-4.648311281074589</v>
      </c>
      <c r="G160" s="11">
        <f>SUM(B156:B159)</f>
        <v>-23417</v>
      </c>
      <c r="H160" s="11" t="s">
        <v>38</v>
      </c>
      <c r="I160" s="52">
        <v>151415</v>
      </c>
      <c r="J160" s="52">
        <v>152286</v>
      </c>
    </row>
    <row r="161" spans="1:10" x14ac:dyDescent="0.2">
      <c r="A161" s="21">
        <v>36130</v>
      </c>
      <c r="B161" s="52">
        <v>-7235</v>
      </c>
      <c r="C161" s="52">
        <v>-7597</v>
      </c>
      <c r="D161" s="18">
        <f t="shared" si="8"/>
        <v>-29748</v>
      </c>
      <c r="E161" s="19">
        <f t="shared" si="6"/>
        <v>-4.8972461451188689</v>
      </c>
      <c r="F161" s="22">
        <f t="shared" si="7"/>
        <v>-4.9197082706269537</v>
      </c>
      <c r="I161" s="52">
        <v>162322</v>
      </c>
      <c r="J161" s="52">
        <v>155128</v>
      </c>
    </row>
    <row r="162" spans="1:10" x14ac:dyDescent="0.2">
      <c r="A162" s="17">
        <v>36220</v>
      </c>
      <c r="B162" s="52">
        <v>-8378</v>
      </c>
      <c r="C162" s="52">
        <v>-8818</v>
      </c>
      <c r="D162" s="18">
        <f t="shared" si="8"/>
        <v>-31344</v>
      </c>
      <c r="E162" s="19">
        <f t="shared" si="6"/>
        <v>-5.6337128327008346</v>
      </c>
      <c r="F162" s="22">
        <f t="shared" si="7"/>
        <v>-5.1110125492446974</v>
      </c>
      <c r="I162" s="52">
        <v>150976</v>
      </c>
      <c r="J162" s="52">
        <v>156522</v>
      </c>
    </row>
    <row r="163" spans="1:10" x14ac:dyDescent="0.2">
      <c r="A163" s="21">
        <v>36312</v>
      </c>
      <c r="B163" s="52">
        <v>-9068</v>
      </c>
      <c r="C163" s="52">
        <v>-9350</v>
      </c>
      <c r="D163" s="18">
        <f t="shared" si="8"/>
        <v>-34392</v>
      </c>
      <c r="E163" s="19">
        <f t="shared" si="6"/>
        <v>-5.9390721073225263</v>
      </c>
      <c r="F163" s="22">
        <f t="shared" si="7"/>
        <v>-5.53884211272233</v>
      </c>
      <c r="I163" s="52">
        <v>156211</v>
      </c>
      <c r="J163" s="52">
        <v>157432</v>
      </c>
    </row>
    <row r="164" spans="1:10" x14ac:dyDescent="0.2">
      <c r="A164" s="17">
        <v>36404</v>
      </c>
      <c r="B164" s="52">
        <v>-10269</v>
      </c>
      <c r="C164" s="52">
        <v>-9078</v>
      </c>
      <c r="D164" s="18">
        <f t="shared" si="8"/>
        <v>-34950</v>
      </c>
      <c r="E164" s="19">
        <f t="shared" si="6"/>
        <v>-5.6599185739848252</v>
      </c>
      <c r="F164" s="22">
        <f t="shared" si="7"/>
        <v>-5.5551935098809331</v>
      </c>
      <c r="G164" s="11">
        <f>SUM(B160:B163)</f>
        <v>-34392</v>
      </c>
      <c r="H164" s="11" t="s">
        <v>39</v>
      </c>
      <c r="I164" s="52">
        <v>159632</v>
      </c>
      <c r="J164" s="52">
        <v>160391</v>
      </c>
    </row>
    <row r="165" spans="1:10" x14ac:dyDescent="0.2">
      <c r="A165" s="21">
        <v>36495</v>
      </c>
      <c r="B165" s="52">
        <v>-7225</v>
      </c>
      <c r="C165" s="52">
        <v>-7686</v>
      </c>
      <c r="D165" s="18">
        <f t="shared" si="8"/>
        <v>-34940</v>
      </c>
      <c r="E165" s="19">
        <f t="shared" si="6"/>
        <v>-4.7092991195338492</v>
      </c>
      <c r="F165" s="22">
        <f t="shared" si="7"/>
        <v>-5.4821860334485519</v>
      </c>
      <c r="I165" s="52">
        <v>170518</v>
      </c>
      <c r="J165" s="52">
        <v>163209</v>
      </c>
    </row>
    <row r="166" spans="1:10" x14ac:dyDescent="0.2">
      <c r="A166" s="17">
        <v>36586</v>
      </c>
      <c r="B166" s="52">
        <v>-7660</v>
      </c>
      <c r="C166" s="52">
        <v>-8149</v>
      </c>
      <c r="D166" s="18">
        <f t="shared" si="8"/>
        <v>-34222</v>
      </c>
      <c r="E166" s="19">
        <f t="shared" si="6"/>
        <v>-4.8456054182300363</v>
      </c>
      <c r="F166" s="22">
        <f t="shared" si="7"/>
        <v>-5.2713460092913209</v>
      </c>
      <c r="I166" s="52">
        <v>162847</v>
      </c>
      <c r="J166" s="52">
        <v>168173</v>
      </c>
    </row>
    <row r="167" spans="1:10" x14ac:dyDescent="0.2">
      <c r="A167" s="21">
        <v>36678</v>
      </c>
      <c r="B167" s="52">
        <v>-8288</v>
      </c>
      <c r="C167" s="52">
        <v>-8342</v>
      </c>
      <c r="D167" s="18">
        <f t="shared" si="8"/>
        <v>-33442</v>
      </c>
      <c r="E167" s="19">
        <f t="shared" si="6"/>
        <v>-4.9009758476244194</v>
      </c>
      <c r="F167" s="22">
        <f t="shared" si="7"/>
        <v>-5.0537915526332098</v>
      </c>
      <c r="I167" s="52">
        <v>168724</v>
      </c>
      <c r="J167" s="52">
        <v>170211</v>
      </c>
    </row>
    <row r="168" spans="1:10" x14ac:dyDescent="0.2">
      <c r="A168" s="17">
        <v>36770</v>
      </c>
      <c r="B168" s="52">
        <v>-6633</v>
      </c>
      <c r="C168" s="52">
        <v>-5738</v>
      </c>
      <c r="D168" s="18">
        <f t="shared" si="8"/>
        <v>-29806</v>
      </c>
      <c r="E168" s="19">
        <f t="shared" si="6"/>
        <v>-3.2894774557858226</v>
      </c>
      <c r="F168" s="22">
        <f t="shared" si="7"/>
        <v>-4.4109855828284417</v>
      </c>
      <c r="G168" s="11">
        <f>SUM(B164:B167)</f>
        <v>-33442</v>
      </c>
      <c r="H168" s="11" t="s">
        <v>41</v>
      </c>
      <c r="I168" s="52">
        <v>173633</v>
      </c>
      <c r="J168" s="52">
        <v>174435</v>
      </c>
    </row>
    <row r="169" spans="1:10" x14ac:dyDescent="0.2">
      <c r="A169" s="21">
        <v>36861</v>
      </c>
      <c r="B169" s="52">
        <v>-5101</v>
      </c>
      <c r="C169" s="52">
        <v>-5883</v>
      </c>
      <c r="D169" s="18">
        <f t="shared" si="8"/>
        <v>-27682</v>
      </c>
      <c r="E169" s="19">
        <f t="shared" si="6"/>
        <v>-3.3909735431436974</v>
      </c>
      <c r="F169" s="22">
        <f t="shared" si="7"/>
        <v>-4.0314101051760849</v>
      </c>
      <c r="I169" s="52">
        <v>181454</v>
      </c>
      <c r="J169" s="52">
        <v>173490</v>
      </c>
    </row>
    <row r="170" spans="1:10" x14ac:dyDescent="0.2">
      <c r="A170" s="17">
        <v>36951</v>
      </c>
      <c r="B170" s="52">
        <v>-4187</v>
      </c>
      <c r="C170" s="52">
        <v>-4251</v>
      </c>
      <c r="D170" s="18">
        <f t="shared" si="8"/>
        <v>-24209</v>
      </c>
      <c r="E170" s="19">
        <f t="shared" si="6"/>
        <v>-2.3818728883360505</v>
      </c>
      <c r="F170" s="22">
        <f t="shared" si="7"/>
        <v>-3.4744657124527643</v>
      </c>
      <c r="I170" s="52">
        <v>172958</v>
      </c>
      <c r="J170" s="52">
        <v>178473</v>
      </c>
    </row>
    <row r="171" spans="1:10" x14ac:dyDescent="0.2">
      <c r="A171" s="21">
        <v>37043</v>
      </c>
      <c r="B171" s="52">
        <v>-3663</v>
      </c>
      <c r="C171" s="52">
        <v>-3784</v>
      </c>
      <c r="D171" s="18">
        <f t="shared" si="8"/>
        <v>-19584</v>
      </c>
      <c r="E171" s="19">
        <f t="shared" si="6"/>
        <v>-2.0996676266098468</v>
      </c>
      <c r="F171" s="22">
        <f t="shared" si="7"/>
        <v>-2.7724258017936396</v>
      </c>
      <c r="I171" s="52">
        <v>178340</v>
      </c>
      <c r="J171" s="52">
        <v>180219</v>
      </c>
    </row>
    <row r="172" spans="1:10" x14ac:dyDescent="0.2">
      <c r="A172" s="17">
        <v>37135</v>
      </c>
      <c r="B172" s="52">
        <v>-4084</v>
      </c>
      <c r="C172" s="52">
        <v>-3158</v>
      </c>
      <c r="D172" s="18">
        <f t="shared" si="8"/>
        <v>-17035</v>
      </c>
      <c r="E172" s="19">
        <f t="shared" si="6"/>
        <v>-1.7162297291422113</v>
      </c>
      <c r="F172" s="22">
        <f t="shared" si="7"/>
        <v>-2.3806828583846573</v>
      </c>
      <c r="G172" s="11">
        <f>SUM(B168:B171)</f>
        <v>-19584</v>
      </c>
      <c r="H172" s="11" t="s">
        <v>42</v>
      </c>
      <c r="I172" s="52">
        <v>182799</v>
      </c>
      <c r="J172" s="52">
        <v>184008</v>
      </c>
    </row>
    <row r="173" spans="1:10" x14ac:dyDescent="0.2">
      <c r="A173" s="21">
        <v>37226</v>
      </c>
      <c r="B173" s="52">
        <v>-4795</v>
      </c>
      <c r="C173" s="52">
        <v>-5155</v>
      </c>
      <c r="D173" s="18">
        <f t="shared" si="8"/>
        <v>-16729</v>
      </c>
      <c r="E173" s="19">
        <f t="shared" si="6"/>
        <v>-2.7624161361541595</v>
      </c>
      <c r="F173" s="22">
        <f t="shared" si="7"/>
        <v>-2.2918573236959059</v>
      </c>
      <c r="I173" s="52">
        <v>195835</v>
      </c>
      <c r="J173" s="52">
        <v>186612</v>
      </c>
    </row>
    <row r="174" spans="1:10" x14ac:dyDescent="0.2">
      <c r="A174" s="17">
        <v>37316</v>
      </c>
      <c r="B174" s="52">
        <v>-4597</v>
      </c>
      <c r="C174" s="52">
        <v>-5078</v>
      </c>
      <c r="D174" s="18">
        <f t="shared" si="8"/>
        <v>-17139</v>
      </c>
      <c r="E174" s="19">
        <f t="shared" si="6"/>
        <v>-2.6625977893831667</v>
      </c>
      <c r="F174" s="22">
        <f t="shared" si="7"/>
        <v>-2.3116764003722636</v>
      </c>
      <c r="I174" s="52">
        <v>184436</v>
      </c>
      <c r="J174" s="52">
        <v>190716</v>
      </c>
    </row>
    <row r="175" spans="1:10" x14ac:dyDescent="0.2">
      <c r="A175" s="21">
        <v>37408</v>
      </c>
      <c r="B175" s="52">
        <v>-6696</v>
      </c>
      <c r="C175" s="52">
        <v>-6928</v>
      </c>
      <c r="D175" s="18">
        <f t="shared" si="8"/>
        <v>-20172</v>
      </c>
      <c r="E175" s="19">
        <f t="shared" si="6"/>
        <v>-3.5713365190809787</v>
      </c>
      <c r="F175" s="22">
        <f t="shared" si="7"/>
        <v>-2.669740688928623</v>
      </c>
      <c r="I175" s="52">
        <v>192509</v>
      </c>
      <c r="J175" s="52">
        <v>193989</v>
      </c>
    </row>
    <row r="176" spans="1:10" x14ac:dyDescent="0.2">
      <c r="A176" s="17">
        <v>37500</v>
      </c>
      <c r="B176" s="52">
        <v>-9004</v>
      </c>
      <c r="C176" s="52">
        <v>-7669</v>
      </c>
      <c r="D176" s="18">
        <f t="shared" si="8"/>
        <v>-25092</v>
      </c>
      <c r="E176" s="19">
        <f t="shared" si="6"/>
        <v>-3.8965921966536761</v>
      </c>
      <c r="F176" s="22">
        <f t="shared" si="7"/>
        <v>-3.2621795446833572</v>
      </c>
      <c r="G176" s="11">
        <f>SUM(B172:B175)</f>
        <v>-20172</v>
      </c>
      <c r="H176" s="11" t="s">
        <v>44</v>
      </c>
      <c r="I176" s="52">
        <v>196399</v>
      </c>
      <c r="J176" s="52">
        <v>196813</v>
      </c>
    </row>
    <row r="177" spans="1:10" x14ac:dyDescent="0.2">
      <c r="A177" s="21">
        <v>37591</v>
      </c>
      <c r="B177" s="52">
        <v>-9689</v>
      </c>
      <c r="C177" s="52">
        <v>-9985</v>
      </c>
      <c r="D177" s="18">
        <f t="shared" si="8"/>
        <v>-29986</v>
      </c>
      <c r="E177" s="19">
        <f t="shared" si="6"/>
        <v>-4.9906784023831303</v>
      </c>
      <c r="F177" s="22">
        <f t="shared" si="7"/>
        <v>-3.8332964738939292</v>
      </c>
      <c r="I177" s="52">
        <v>208907</v>
      </c>
      <c r="J177" s="52">
        <v>200073</v>
      </c>
    </row>
    <row r="178" spans="1:10" x14ac:dyDescent="0.2">
      <c r="A178" s="17">
        <v>37681</v>
      </c>
      <c r="B178" s="52">
        <v>-9327</v>
      </c>
      <c r="C178" s="52">
        <v>-10070</v>
      </c>
      <c r="D178" s="18">
        <f t="shared" si="8"/>
        <v>-34716</v>
      </c>
      <c r="E178" s="19">
        <f t="shared" si="6"/>
        <v>-4.9788386994699785</v>
      </c>
      <c r="F178" s="22">
        <f t="shared" si="7"/>
        <v>-4.3793686775986886</v>
      </c>
      <c r="I178" s="52">
        <v>194902</v>
      </c>
      <c r="J178" s="52">
        <v>202256</v>
      </c>
    </row>
    <row r="179" spans="1:10" x14ac:dyDescent="0.2">
      <c r="A179" s="21">
        <v>37773</v>
      </c>
      <c r="B179" s="52">
        <v>-11208</v>
      </c>
      <c r="C179" s="52">
        <v>-11459</v>
      </c>
      <c r="D179" s="18">
        <f t="shared" si="8"/>
        <v>-39228</v>
      </c>
      <c r="E179" s="19">
        <f t="shared" si="6"/>
        <v>-5.6108858726521342</v>
      </c>
      <c r="F179" s="22">
        <f t="shared" si="7"/>
        <v>-4.8881694784731389</v>
      </c>
      <c r="I179" s="52">
        <v>202301</v>
      </c>
      <c r="J179" s="52">
        <v>204228</v>
      </c>
    </row>
    <row r="180" spans="1:10" x14ac:dyDescent="0.2">
      <c r="A180" s="17">
        <v>37865</v>
      </c>
      <c r="B180" s="52">
        <v>-12500</v>
      </c>
      <c r="C180" s="52">
        <v>-11143</v>
      </c>
      <c r="D180" s="18">
        <f t="shared" si="8"/>
        <v>-42724</v>
      </c>
      <c r="E180" s="19">
        <f t="shared" si="6"/>
        <v>-5.3304312468607238</v>
      </c>
      <c r="F180" s="22">
        <f t="shared" si="7"/>
        <v>-5.2490420043762489</v>
      </c>
      <c r="G180" s="11">
        <f>SUM(B176:B179)</f>
        <v>-39228</v>
      </c>
      <c r="H180" s="27" t="s">
        <v>45</v>
      </c>
      <c r="I180" s="52">
        <v>207829</v>
      </c>
      <c r="J180" s="52">
        <v>209045</v>
      </c>
    </row>
    <row r="181" spans="1:10" x14ac:dyDescent="0.2">
      <c r="A181" s="21">
        <v>37956</v>
      </c>
      <c r="B181" s="52">
        <v>-11501</v>
      </c>
      <c r="C181" s="52">
        <v>-11514</v>
      </c>
      <c r="D181" s="18">
        <f t="shared" si="8"/>
        <v>-44536</v>
      </c>
      <c r="E181" s="19">
        <f t="shared" si="6"/>
        <v>-5.372992244299887</v>
      </c>
      <c r="F181" s="22">
        <f t="shared" si="7"/>
        <v>-5.3649493030601265</v>
      </c>
      <c r="G181" s="27"/>
      <c r="H181" s="27"/>
      <c r="I181" s="52">
        <v>225097</v>
      </c>
      <c r="J181" s="52">
        <v>214294</v>
      </c>
    </row>
    <row r="182" spans="1:10" x14ac:dyDescent="0.2">
      <c r="A182" s="17">
        <v>38047</v>
      </c>
      <c r="B182" s="52">
        <v>-11514</v>
      </c>
      <c r="C182" s="52">
        <v>-12433</v>
      </c>
      <c r="D182" s="18">
        <f t="shared" si="8"/>
        <v>-46723</v>
      </c>
      <c r="E182" s="19">
        <f t="shared" si="6"/>
        <v>-5.6926352418671735</v>
      </c>
      <c r="F182" s="22">
        <f t="shared" si="7"/>
        <v>-5.5244261622483162</v>
      </c>
      <c r="G182" s="27"/>
      <c r="H182" s="27"/>
      <c r="I182" s="52">
        <v>210526</v>
      </c>
      <c r="J182" s="52">
        <v>218405</v>
      </c>
    </row>
    <row r="183" spans="1:10" x14ac:dyDescent="0.2">
      <c r="A183" s="21">
        <v>38139</v>
      </c>
      <c r="B183" s="52">
        <v>-11739</v>
      </c>
      <c r="C183" s="52">
        <v>-12280</v>
      </c>
      <c r="D183" s="18">
        <f t="shared" si="8"/>
        <v>-47254</v>
      </c>
      <c r="E183" s="19">
        <f t="shared" si="6"/>
        <v>-5.5400162410899574</v>
      </c>
      <c r="F183" s="22">
        <f t="shared" si="7"/>
        <v>-5.4730453616247488</v>
      </c>
      <c r="G183" s="27"/>
      <c r="H183" s="27"/>
      <c r="I183" s="52">
        <v>219943</v>
      </c>
      <c r="J183" s="52">
        <v>221660</v>
      </c>
    </row>
    <row r="184" spans="1:10" x14ac:dyDescent="0.2">
      <c r="A184" s="17">
        <v>38231</v>
      </c>
      <c r="B184" s="52">
        <v>-16557</v>
      </c>
      <c r="C184" s="52">
        <v>-14861</v>
      </c>
      <c r="D184" s="18">
        <f t="shared" si="8"/>
        <v>-51311</v>
      </c>
      <c r="E184" s="19">
        <f t="shared" si="6"/>
        <v>-6.6068562638652395</v>
      </c>
      <c r="F184" s="22">
        <f t="shared" si="7"/>
        <v>-5.8313520836079809</v>
      </c>
      <c r="G184" s="28">
        <f>SUM(B180:B183)</f>
        <v>-47254</v>
      </c>
      <c r="H184" s="11" t="s">
        <v>46</v>
      </c>
      <c r="I184" s="52">
        <v>224350</v>
      </c>
      <c r="J184" s="52">
        <v>224933</v>
      </c>
    </row>
    <row r="185" spans="1:10" x14ac:dyDescent="0.2">
      <c r="A185" s="21">
        <v>38322</v>
      </c>
      <c r="B185" s="52">
        <v>-16743</v>
      </c>
      <c r="C185" s="52">
        <v>-16610</v>
      </c>
      <c r="D185" s="18">
        <f t="shared" si="8"/>
        <v>-56553</v>
      </c>
      <c r="E185" s="19">
        <f t="shared" si="6"/>
        <v>-7.2602182873577794</v>
      </c>
      <c r="F185" s="22">
        <f t="shared" si="7"/>
        <v>-6.3227341383817119</v>
      </c>
      <c r="I185" s="52">
        <v>239620</v>
      </c>
      <c r="J185" s="52">
        <v>228781</v>
      </c>
    </row>
    <row r="186" spans="1:10" x14ac:dyDescent="0.2">
      <c r="A186" s="17">
        <v>38412</v>
      </c>
      <c r="B186" s="52">
        <v>-13977</v>
      </c>
      <c r="C186" s="52">
        <v>-15377</v>
      </c>
      <c r="D186" s="18">
        <f t="shared" si="8"/>
        <v>-59016</v>
      </c>
      <c r="E186" s="19">
        <f t="shared" si="6"/>
        <v>-6.6010440098219343</v>
      </c>
      <c r="F186" s="22">
        <f t="shared" ref="F186:F191" si="9">D186*100/SUM(I183:I186)</f>
        <v>-6.4987650188137795</v>
      </c>
      <c r="I186" s="52">
        <v>224198</v>
      </c>
      <c r="J186" s="52">
        <v>232948</v>
      </c>
    </row>
    <row r="187" spans="1:10" x14ac:dyDescent="0.2">
      <c r="A187" s="21">
        <v>38504</v>
      </c>
      <c r="B187" s="52">
        <v>-13103</v>
      </c>
      <c r="C187" s="52">
        <v>-13593</v>
      </c>
      <c r="D187" s="18">
        <f t="shared" si="8"/>
        <v>-60380</v>
      </c>
      <c r="E187" s="19">
        <f t="shared" si="6"/>
        <v>-5.7162201373440373</v>
      </c>
      <c r="F187" s="22">
        <f t="shared" si="9"/>
        <v>-6.5304692138885496</v>
      </c>
      <c r="I187" s="52">
        <v>236421</v>
      </c>
      <c r="J187" s="52">
        <v>237797</v>
      </c>
    </row>
    <row r="188" spans="1:10" x14ac:dyDescent="0.2">
      <c r="A188" s="17">
        <v>38596</v>
      </c>
      <c r="B188" s="52">
        <v>-16197</v>
      </c>
      <c r="C188" s="52">
        <v>-14412</v>
      </c>
      <c r="D188" s="18">
        <f t="shared" si="8"/>
        <v>-60020</v>
      </c>
      <c r="E188" s="19">
        <f t="shared" ref="E188:E193" si="10">C188/J188*100</f>
        <v>-5.9172520826575905</v>
      </c>
      <c r="F188" s="22">
        <f t="shared" si="9"/>
        <v>-6.3636460023113539</v>
      </c>
      <c r="G188" s="28">
        <f>SUM(B184:B187)</f>
        <v>-60380</v>
      </c>
      <c r="H188" s="11" t="s">
        <v>47</v>
      </c>
      <c r="I188" s="52">
        <v>242931</v>
      </c>
      <c r="J188" s="52">
        <v>243559</v>
      </c>
    </row>
    <row r="189" spans="1:10" x14ac:dyDescent="0.2">
      <c r="A189" s="21">
        <v>38687</v>
      </c>
      <c r="B189" s="52">
        <v>-14222</v>
      </c>
      <c r="C189" s="52">
        <v>-14409</v>
      </c>
      <c r="D189" s="18">
        <f t="shared" ref="D189:D194" si="11">SUM(B186:B189)</f>
        <v>-57499</v>
      </c>
      <c r="E189" s="19">
        <f t="shared" si="10"/>
        <v>-5.7935876094665995</v>
      </c>
      <c r="F189" s="22">
        <f t="shared" si="9"/>
        <v>-5.9650349505256584</v>
      </c>
      <c r="I189" s="52">
        <v>260384</v>
      </c>
      <c r="J189" s="52">
        <v>248706</v>
      </c>
    </row>
    <row r="190" spans="1:10" x14ac:dyDescent="0.2">
      <c r="A190" s="17">
        <v>38777</v>
      </c>
      <c r="B190" s="52">
        <v>-13090</v>
      </c>
      <c r="C190" s="52">
        <v>-13640</v>
      </c>
      <c r="D190" s="18">
        <f t="shared" si="11"/>
        <v>-56612</v>
      </c>
      <c r="E190" s="19">
        <f t="shared" si="10"/>
        <v>-5.4150406326546001</v>
      </c>
      <c r="F190" s="22">
        <f t="shared" si="9"/>
        <v>-5.768952494695931</v>
      </c>
      <c r="I190" s="52">
        <v>241586</v>
      </c>
      <c r="J190" s="52">
        <v>251891</v>
      </c>
    </row>
    <row r="191" spans="1:10" x14ac:dyDescent="0.2">
      <c r="A191" s="21">
        <v>38869</v>
      </c>
      <c r="B191" s="52">
        <v>-14841</v>
      </c>
      <c r="C191" s="52">
        <v>-16013</v>
      </c>
      <c r="D191" s="18">
        <f t="shared" si="11"/>
        <v>-58350</v>
      </c>
      <c r="E191" s="19">
        <f t="shared" si="10"/>
        <v>-6.2810611082564209</v>
      </c>
      <c r="F191" s="22">
        <f t="shared" si="9"/>
        <v>-5.8441402353280534</v>
      </c>
      <c r="I191" s="52">
        <v>253535</v>
      </c>
      <c r="J191" s="52">
        <v>254941</v>
      </c>
    </row>
    <row r="192" spans="1:10" x14ac:dyDescent="0.2">
      <c r="A192" s="17">
        <v>38961</v>
      </c>
      <c r="B192" s="52">
        <v>-16899</v>
      </c>
      <c r="C192" s="52">
        <v>-15257</v>
      </c>
      <c r="D192" s="18">
        <f t="shared" si="11"/>
        <v>-59052</v>
      </c>
      <c r="E192" s="19">
        <f t="shared" si="10"/>
        <v>-5.8145162827035577</v>
      </c>
      <c r="F192" s="22">
        <f t="shared" ref="F192:F198" si="12">D192*100/SUM(I189:I192)</f>
        <v>-5.7994698648931333</v>
      </c>
      <c r="G192" s="28">
        <f>SUM(B188:B191)</f>
        <v>-58350</v>
      </c>
      <c r="H192" s="11" t="s">
        <v>48</v>
      </c>
      <c r="I192" s="52">
        <v>262726</v>
      </c>
      <c r="J192" s="52">
        <v>262395</v>
      </c>
    </row>
    <row r="193" spans="1:10" x14ac:dyDescent="0.2">
      <c r="A193" s="21">
        <v>39052</v>
      </c>
      <c r="B193" s="52">
        <v>-16542</v>
      </c>
      <c r="C193" s="52">
        <v>-16563</v>
      </c>
      <c r="D193" s="18">
        <f t="shared" si="11"/>
        <v>-61372</v>
      </c>
      <c r="E193" s="19">
        <f t="shared" si="10"/>
        <v>-6.1511893487827978</v>
      </c>
      <c r="F193" s="22">
        <f t="shared" si="12"/>
        <v>-5.9066458909389787</v>
      </c>
      <c r="I193" s="52">
        <v>281186</v>
      </c>
      <c r="J193" s="52">
        <v>269265</v>
      </c>
    </row>
    <row r="194" spans="1:10" x14ac:dyDescent="0.2">
      <c r="A194" s="17">
        <v>39142</v>
      </c>
      <c r="B194" s="52">
        <v>-16145</v>
      </c>
      <c r="C194" s="52">
        <v>-16871</v>
      </c>
      <c r="D194" s="18">
        <f t="shared" si="11"/>
        <v>-64427</v>
      </c>
      <c r="E194" s="19">
        <f t="shared" ref="E194:E199" si="13">C194/J194*100</f>
        <v>-6.1036141963025941</v>
      </c>
      <c r="F194" s="22">
        <f t="shared" si="12"/>
        <v>-6.0660984122709811</v>
      </c>
      <c r="I194" s="52">
        <v>264636</v>
      </c>
      <c r="J194" s="52">
        <v>276410</v>
      </c>
    </row>
    <row r="195" spans="1:10" x14ac:dyDescent="0.2">
      <c r="A195" s="21">
        <v>39234</v>
      </c>
      <c r="B195" s="52">
        <v>-17315</v>
      </c>
      <c r="C195" s="52">
        <v>-18614</v>
      </c>
      <c r="D195" s="18">
        <f t="shared" ref="D195:D203" si="14">SUM(B192:B195)</f>
        <v>-66901</v>
      </c>
      <c r="E195" s="19">
        <f t="shared" si="13"/>
        <v>-6.641855751767153</v>
      </c>
      <c r="F195" s="22">
        <f t="shared" si="12"/>
        <v>-6.1507810639680862</v>
      </c>
      <c r="I195" s="52">
        <v>279135</v>
      </c>
      <c r="J195" s="52">
        <v>280253</v>
      </c>
    </row>
    <row r="196" spans="1:10" x14ac:dyDescent="0.2">
      <c r="A196" s="17">
        <v>39326</v>
      </c>
      <c r="B196" s="52">
        <v>-21613</v>
      </c>
      <c r="C196" s="52">
        <v>-19724</v>
      </c>
      <c r="D196" s="18">
        <f t="shared" si="14"/>
        <v>-71615</v>
      </c>
      <c r="E196" s="19">
        <f t="shared" si="13"/>
        <v>-6.9269481602708405</v>
      </c>
      <c r="F196" s="22">
        <f t="shared" si="12"/>
        <v>-6.4548605915956569</v>
      </c>
      <c r="G196" s="28">
        <f>SUM(B192:B195)</f>
        <v>-66901</v>
      </c>
      <c r="H196" s="11" t="s">
        <v>59</v>
      </c>
      <c r="I196" s="52">
        <v>284517</v>
      </c>
      <c r="J196" s="52">
        <v>284743</v>
      </c>
    </row>
    <row r="197" spans="1:10" x14ac:dyDescent="0.2">
      <c r="A197" s="21">
        <v>39417</v>
      </c>
      <c r="B197" s="52">
        <v>-21641</v>
      </c>
      <c r="C197" s="52">
        <v>-21103</v>
      </c>
      <c r="D197" s="18">
        <f t="shared" si="14"/>
        <v>-76714</v>
      </c>
      <c r="E197" s="19">
        <f t="shared" si="13"/>
        <v>-7.2691761852928609</v>
      </c>
      <c r="F197" s="22">
        <f t="shared" si="12"/>
        <v>-6.7725415172844858</v>
      </c>
      <c r="I197" s="52">
        <v>304433</v>
      </c>
      <c r="J197" s="52">
        <v>290308</v>
      </c>
    </row>
    <row r="198" spans="1:10" x14ac:dyDescent="0.2">
      <c r="A198" s="17">
        <v>39508</v>
      </c>
      <c r="B198" s="52">
        <v>-19438</v>
      </c>
      <c r="C198" s="52">
        <v>-20168</v>
      </c>
      <c r="D198" s="18">
        <f t="shared" si="14"/>
        <v>-80007</v>
      </c>
      <c r="E198" s="19">
        <f t="shared" si="13"/>
        <v>-6.7713299579645723</v>
      </c>
      <c r="F198" s="22">
        <f t="shared" si="12"/>
        <v>-6.9396967097439566</v>
      </c>
      <c r="I198" s="52">
        <v>284804</v>
      </c>
      <c r="J198" s="52">
        <v>297844</v>
      </c>
    </row>
    <row r="199" spans="1:10" x14ac:dyDescent="0.2">
      <c r="A199" s="21">
        <v>39600</v>
      </c>
      <c r="B199" s="52">
        <v>-16194</v>
      </c>
      <c r="C199" s="52">
        <v>-17859</v>
      </c>
      <c r="D199" s="18">
        <f t="shared" si="14"/>
        <v>-78886</v>
      </c>
      <c r="E199" s="19">
        <f t="shared" si="13"/>
        <v>-5.8440857224198357</v>
      </c>
      <c r="F199" s="22">
        <f t="shared" ref="F199:F204" si="15">D199*100/SUM(I196:I199)</f>
        <v>-6.693320255426455</v>
      </c>
      <c r="I199" s="52">
        <v>304824</v>
      </c>
      <c r="J199" s="52">
        <v>305591</v>
      </c>
    </row>
    <row r="200" spans="1:10" x14ac:dyDescent="0.2">
      <c r="A200" s="17">
        <v>39692</v>
      </c>
      <c r="B200" s="52">
        <v>-14045</v>
      </c>
      <c r="C200" s="52">
        <v>-12665</v>
      </c>
      <c r="D200" s="18">
        <f t="shared" si="14"/>
        <v>-71318</v>
      </c>
      <c r="E200" s="19">
        <f t="shared" ref="E200:E205" si="16">C200/J200*100</f>
        <v>-4.0173062954187166</v>
      </c>
      <c r="F200" s="22">
        <f t="shared" si="15"/>
        <v>-5.8962619032264998</v>
      </c>
      <c r="G200" s="28">
        <f>SUM(B196:B199)</f>
        <v>-78886</v>
      </c>
      <c r="H200" s="11" t="s">
        <v>60</v>
      </c>
      <c r="I200" s="52">
        <v>315485</v>
      </c>
      <c r="J200" s="52">
        <v>315261</v>
      </c>
    </row>
    <row r="201" spans="1:10" x14ac:dyDescent="0.2">
      <c r="A201" s="21">
        <v>39783</v>
      </c>
      <c r="B201" s="52">
        <v>-8943</v>
      </c>
      <c r="C201" s="52">
        <v>-8956</v>
      </c>
      <c r="D201" s="18">
        <f t="shared" si="14"/>
        <v>-58620</v>
      </c>
      <c r="E201" s="19">
        <f t="shared" si="16"/>
        <v>-2.8352090159393448</v>
      </c>
      <c r="F201" s="22">
        <f t="shared" si="15"/>
        <v>-4.7438122868137071</v>
      </c>
      <c r="I201" s="52">
        <v>330602</v>
      </c>
      <c r="J201" s="52">
        <v>315885</v>
      </c>
    </row>
    <row r="202" spans="1:10" x14ac:dyDescent="0.2">
      <c r="A202" s="17">
        <v>39873</v>
      </c>
      <c r="B202" s="52">
        <v>-5261</v>
      </c>
      <c r="C202" s="52">
        <v>-4414</v>
      </c>
      <c r="D202" s="18">
        <f t="shared" si="14"/>
        <v>-44443</v>
      </c>
      <c r="E202" s="19">
        <f t="shared" si="16"/>
        <v>-1.3924026674573982</v>
      </c>
      <c r="F202" s="22">
        <f t="shared" si="15"/>
        <v>-3.5454418539717993</v>
      </c>
      <c r="I202" s="52">
        <v>302614</v>
      </c>
      <c r="J202" s="52">
        <v>317006</v>
      </c>
    </row>
    <row r="203" spans="1:10" x14ac:dyDescent="0.2">
      <c r="A203" s="21">
        <v>39965</v>
      </c>
      <c r="B203" s="52">
        <v>-14030</v>
      </c>
      <c r="C203" s="52">
        <v>-15587</v>
      </c>
      <c r="D203" s="18">
        <f t="shared" si="14"/>
        <v>-42279</v>
      </c>
      <c r="E203" s="19">
        <f t="shared" si="16"/>
        <v>-4.9868665636467764</v>
      </c>
      <c r="F203" s="22">
        <f t="shared" si="15"/>
        <v>-3.354230333495178</v>
      </c>
      <c r="I203" s="52">
        <v>311767</v>
      </c>
      <c r="J203" s="52">
        <v>312561</v>
      </c>
    </row>
    <row r="204" spans="1:10" x14ac:dyDescent="0.2">
      <c r="A204" s="21">
        <v>40057</v>
      </c>
      <c r="B204" s="52">
        <v>-18392</v>
      </c>
      <c r="C204" s="52">
        <v>-16504</v>
      </c>
      <c r="D204" s="18">
        <f t="shared" ref="D204:D209" si="17">SUM(B201:B204)</f>
        <v>-46626</v>
      </c>
      <c r="E204" s="19">
        <f t="shared" si="16"/>
        <v>-5.2627551020408161</v>
      </c>
      <c r="F204" s="22">
        <f t="shared" si="15"/>
        <v>-3.7045070469534709</v>
      </c>
      <c r="G204" s="28">
        <f>SUM(B200:B203)</f>
        <v>-42279</v>
      </c>
      <c r="H204" s="11" t="s">
        <v>61</v>
      </c>
      <c r="I204" s="52">
        <v>313646</v>
      </c>
      <c r="J204" s="52">
        <v>313600</v>
      </c>
    </row>
    <row r="205" spans="1:10" x14ac:dyDescent="0.2">
      <c r="A205" s="17">
        <v>40148</v>
      </c>
      <c r="B205" s="52">
        <v>-20925</v>
      </c>
      <c r="C205" s="52">
        <v>-20596</v>
      </c>
      <c r="D205" s="18">
        <f t="shared" si="17"/>
        <v>-58608</v>
      </c>
      <c r="E205" s="19">
        <f t="shared" si="16"/>
        <v>-6.4248659406613911</v>
      </c>
      <c r="F205" s="22">
        <f t="shared" ref="F205:F210" si="18">D205*100/SUM(I202:I205)</f>
        <v>-4.6418207392951736</v>
      </c>
      <c r="G205" s="28"/>
      <c r="I205" s="52">
        <v>334581</v>
      </c>
      <c r="J205" s="52">
        <v>320567</v>
      </c>
    </row>
    <row r="206" spans="1:10" x14ac:dyDescent="0.2">
      <c r="A206" s="21">
        <v>40238</v>
      </c>
      <c r="B206" s="52">
        <v>-17877</v>
      </c>
      <c r="C206" s="52">
        <v>-17822</v>
      </c>
      <c r="D206" s="18">
        <f t="shared" si="17"/>
        <v>-71224</v>
      </c>
      <c r="E206" s="19">
        <f t="shared" ref="E206:E211" si="19">C206/J206*100</f>
        <v>-5.4333543692132276</v>
      </c>
      <c r="F206" s="22">
        <f t="shared" si="18"/>
        <v>-5.5883569097698169</v>
      </c>
      <c r="G206" s="28"/>
      <c r="I206" s="52">
        <v>314513</v>
      </c>
      <c r="J206" s="52">
        <v>328011</v>
      </c>
    </row>
    <row r="207" spans="1:10" x14ac:dyDescent="0.2">
      <c r="A207" s="21">
        <v>40330</v>
      </c>
      <c r="B207" s="52">
        <v>-7499</v>
      </c>
      <c r="C207" s="52">
        <v>-9978</v>
      </c>
      <c r="D207" s="18">
        <f t="shared" si="17"/>
        <v>-64693</v>
      </c>
      <c r="E207" s="19">
        <f t="shared" si="19"/>
        <v>-2.9378857115937249</v>
      </c>
      <c r="F207" s="22">
        <f t="shared" si="18"/>
        <v>-4.9654720356877231</v>
      </c>
      <c r="G207" s="28"/>
      <c r="I207" s="52">
        <v>340117</v>
      </c>
      <c r="J207" s="52">
        <v>339632</v>
      </c>
    </row>
    <row r="208" spans="1:10" x14ac:dyDescent="0.2">
      <c r="A208" s="21">
        <v>40422</v>
      </c>
      <c r="B208" s="52">
        <v>-12074</v>
      </c>
      <c r="C208" s="52">
        <v>-10591</v>
      </c>
      <c r="D208" s="18">
        <f t="shared" si="17"/>
        <v>-58375</v>
      </c>
      <c r="E208" s="19">
        <f t="shared" si="19"/>
        <v>-3.0732044198895028</v>
      </c>
      <c r="F208" s="22">
        <f t="shared" si="18"/>
        <v>-4.3747367663744434</v>
      </c>
      <c r="G208" s="28">
        <f>SUM(B204:B207)</f>
        <v>-64693</v>
      </c>
      <c r="H208" s="11" t="s">
        <v>63</v>
      </c>
      <c r="I208" s="52">
        <v>345155</v>
      </c>
      <c r="J208" s="52">
        <v>344624</v>
      </c>
    </row>
    <row r="209" spans="1:10" x14ac:dyDescent="0.2">
      <c r="A209" s="21">
        <v>40513</v>
      </c>
      <c r="B209" s="52">
        <v>-12267</v>
      </c>
      <c r="C209" s="52">
        <v>-11541</v>
      </c>
      <c r="D209" s="18">
        <f t="shared" si="17"/>
        <v>-49717</v>
      </c>
      <c r="E209" s="19">
        <f t="shared" si="19"/>
        <v>-3.2872100442054415</v>
      </c>
      <c r="F209" s="22">
        <f t="shared" si="18"/>
        <v>-3.6421536595157371</v>
      </c>
      <c r="G209" s="28"/>
      <c r="I209" s="52">
        <v>365259</v>
      </c>
      <c r="J209" s="52">
        <v>351088</v>
      </c>
    </row>
    <row r="210" spans="1:10" x14ac:dyDescent="0.2">
      <c r="A210" s="17">
        <v>40603</v>
      </c>
      <c r="B210" s="52">
        <v>-12086</v>
      </c>
      <c r="C210" s="52">
        <v>-12125</v>
      </c>
      <c r="D210" s="18">
        <f t="shared" ref="D210" si="20">SUM(B207:B210)</f>
        <v>-43926</v>
      </c>
      <c r="E210" s="19">
        <f t="shared" si="19"/>
        <v>-3.4009598420271687</v>
      </c>
      <c r="F210" s="22">
        <f t="shared" si="18"/>
        <v>-3.1565467840963968</v>
      </c>
      <c r="G210" s="28"/>
      <c r="I210" s="52">
        <v>341053</v>
      </c>
      <c r="J210" s="52">
        <v>356517</v>
      </c>
    </row>
    <row r="211" spans="1:10" x14ac:dyDescent="0.2">
      <c r="A211" s="21">
        <v>40695</v>
      </c>
      <c r="B211" s="52">
        <v>-8803</v>
      </c>
      <c r="C211" s="52">
        <v>-11308</v>
      </c>
      <c r="D211" s="18">
        <f t="shared" ref="D211" si="21">SUM(B208:B211)</f>
        <v>-45230</v>
      </c>
      <c r="E211" s="19">
        <f t="shared" si="19"/>
        <v>-3.0930485730072155</v>
      </c>
      <c r="F211" s="22">
        <f t="shared" ref="F211" si="22">D211*100/SUM(I208:I211)</f>
        <v>-3.1899332674141583</v>
      </c>
      <c r="G211" s="28"/>
      <c r="I211" s="52">
        <v>366431</v>
      </c>
      <c r="J211" s="52">
        <v>365594</v>
      </c>
    </row>
    <row r="212" spans="1:10" x14ac:dyDescent="0.2">
      <c r="A212" s="21">
        <v>40787</v>
      </c>
      <c r="B212" s="52">
        <v>-11746</v>
      </c>
      <c r="C212" s="52">
        <v>-9537</v>
      </c>
      <c r="D212" s="18">
        <f t="shared" ref="D212" si="23">SUM(B209:B212)</f>
        <v>-44902</v>
      </c>
      <c r="E212" s="19">
        <f t="shared" ref="E212" si="24">C212/J212*100</f>
        <v>-2.561004100506723</v>
      </c>
      <c r="F212" s="22">
        <f t="shared" ref="F212" si="25">D212*100/SUM(I209:I212)</f>
        <v>-3.1065406025451745</v>
      </c>
      <c r="G212" s="28">
        <f>SUM(B208:B211)</f>
        <v>-45230</v>
      </c>
      <c r="H212" s="11" t="s">
        <v>64</v>
      </c>
      <c r="I212" s="52">
        <v>372659</v>
      </c>
      <c r="J212" s="52">
        <v>372393</v>
      </c>
    </row>
    <row r="213" spans="1:10" x14ac:dyDescent="0.2">
      <c r="A213" s="21">
        <v>40878</v>
      </c>
      <c r="B213" s="52">
        <v>-11443</v>
      </c>
      <c r="C213" s="52">
        <v>-10950</v>
      </c>
      <c r="D213" s="18">
        <f t="shared" ref="D213" si="26">SUM(B210:B213)</f>
        <v>-44078</v>
      </c>
      <c r="E213" s="19">
        <f t="shared" ref="E213" si="27">C213/J213*100</f>
        <v>-2.9364598362018568</v>
      </c>
      <c r="F213" s="22">
        <f t="shared" ref="F213" si="28">D213*100/SUM(I210:I213)</f>
        <v>-3.0019546281098677</v>
      </c>
      <c r="G213" s="28"/>
      <c r="I213" s="52">
        <v>388167</v>
      </c>
      <c r="J213" s="52">
        <v>372898</v>
      </c>
    </row>
    <row r="214" spans="1:10" x14ac:dyDescent="0.2">
      <c r="A214" s="17">
        <v>40969</v>
      </c>
      <c r="B214" s="52">
        <v>-15875</v>
      </c>
      <c r="C214" s="52">
        <v>-17405</v>
      </c>
      <c r="D214" s="18">
        <f>IF(OR(B214=0,B214=" ")," ",SUM(B211:B214))</f>
        <v>-47867</v>
      </c>
      <c r="E214" s="19">
        <f>IF(OR(C214=0,C214=" ")," ",C214/J214*100)</f>
        <v>-4.6560713511836136</v>
      </c>
      <c r="F214" s="22">
        <f>IF(OR(D214=0,D214=" ")," ",D214*100/SUM(I211:I214))</f>
        <v>-3.2222473537814471</v>
      </c>
      <c r="G214" s="28"/>
      <c r="I214" s="52">
        <v>358259</v>
      </c>
      <c r="J214" s="52">
        <v>373813</v>
      </c>
    </row>
    <row r="215" spans="1:10" x14ac:dyDescent="0.2">
      <c r="A215" s="21">
        <v>41061</v>
      </c>
      <c r="B215" s="52">
        <v>-12076</v>
      </c>
      <c r="C215" s="52">
        <v>-14099</v>
      </c>
      <c r="D215" s="18">
        <f t="shared" ref="D215:D220" si="29">IF(OR(B215=0,B215=" ")," ",SUM(B212:B215))</f>
        <v>-51140</v>
      </c>
      <c r="E215" s="19">
        <f t="shared" ref="E215:E220" si="30">IF(OR(C215=0,C215=" ")," ",C215/J215*100)</f>
        <v>-3.7166303324906611</v>
      </c>
      <c r="F215" s="22">
        <f t="shared" ref="F215:F220" si="31">IF(OR(D215=0,D215=" ")," ",D215*100/SUM(I212:I215))</f>
        <v>-3.4097788777733622</v>
      </c>
      <c r="G215" s="28"/>
      <c r="I215" s="52">
        <v>380719</v>
      </c>
      <c r="J215" s="52">
        <v>379349</v>
      </c>
    </row>
    <row r="216" spans="1:10" x14ac:dyDescent="0.2">
      <c r="A216" s="21">
        <v>41153</v>
      </c>
      <c r="B216" s="52">
        <v>-19125</v>
      </c>
      <c r="C216" s="52">
        <v>-16486</v>
      </c>
      <c r="D216" s="18">
        <f t="shared" si="29"/>
        <v>-58519</v>
      </c>
      <c r="E216" s="19">
        <f t="shared" si="30"/>
        <v>-4.3366635626614478</v>
      </c>
      <c r="F216" s="22">
        <f t="shared" si="31"/>
        <v>-3.8834571322581311</v>
      </c>
      <c r="G216" s="28">
        <f t="shared" ref="G216" si="32">IF(OR(B215=0,B215=" ")," ",SUM(B212:B215))</f>
        <v>-51140</v>
      </c>
      <c r="H216" s="11" t="s">
        <v>65</v>
      </c>
      <c r="I216" s="52">
        <v>379734</v>
      </c>
      <c r="J216" s="52">
        <v>380154</v>
      </c>
    </row>
    <row r="217" spans="1:10" x14ac:dyDescent="0.2">
      <c r="A217" s="21">
        <v>41244</v>
      </c>
      <c r="B217" s="52">
        <v>-18921</v>
      </c>
      <c r="C217" s="52">
        <v>-17998</v>
      </c>
      <c r="D217" s="18">
        <f t="shared" si="29"/>
        <v>-65997</v>
      </c>
      <c r="E217" s="19">
        <f t="shared" si="30"/>
        <v>-4.7156661356585898</v>
      </c>
      <c r="F217" s="22">
        <f t="shared" si="31"/>
        <v>-4.3559213522450513</v>
      </c>
      <c r="G217" s="28"/>
      <c r="I217" s="52">
        <v>396398</v>
      </c>
      <c r="J217" s="52">
        <v>381664</v>
      </c>
    </row>
    <row r="218" spans="1:10" x14ac:dyDescent="0.2">
      <c r="A218" s="21">
        <v>41334</v>
      </c>
      <c r="B218" s="52">
        <v>-11769</v>
      </c>
      <c r="C218" s="52">
        <v>-13619</v>
      </c>
      <c r="D218" s="18">
        <f t="shared" si="29"/>
        <v>-61891</v>
      </c>
      <c r="E218" s="19">
        <f t="shared" si="30"/>
        <v>-3.5365942330064812</v>
      </c>
      <c r="F218" s="22">
        <f t="shared" si="31"/>
        <v>-4.054780914993799</v>
      </c>
      <c r="G218" s="28"/>
      <c r="I218" s="52">
        <v>369520</v>
      </c>
      <c r="J218" s="52">
        <v>385088</v>
      </c>
    </row>
    <row r="219" spans="1:10" x14ac:dyDescent="0.2">
      <c r="A219" s="17">
        <v>41426</v>
      </c>
      <c r="B219" s="52">
        <v>-11725</v>
      </c>
      <c r="C219" s="52">
        <v>-13689</v>
      </c>
      <c r="D219" s="18">
        <f t="shared" si="29"/>
        <v>-61540</v>
      </c>
      <c r="E219" s="19">
        <f t="shared" si="30"/>
        <v>-3.5126299691050735</v>
      </c>
      <c r="F219" s="22">
        <f t="shared" si="31"/>
        <v>-4.0053265506158988</v>
      </c>
      <c r="G219" s="28"/>
      <c r="I219" s="52">
        <v>390802</v>
      </c>
      <c r="J219" s="52">
        <v>389708</v>
      </c>
    </row>
    <row r="220" spans="1:10" x14ac:dyDescent="0.2">
      <c r="A220" s="21">
        <v>41518</v>
      </c>
      <c r="B220" s="52">
        <v>-17913</v>
      </c>
      <c r="C220" s="52">
        <v>-14440</v>
      </c>
      <c r="D220" s="18">
        <f t="shared" si="29"/>
        <v>-60328</v>
      </c>
      <c r="E220" s="19">
        <f t="shared" si="30"/>
        <v>-3.6662773574366527</v>
      </c>
      <c r="F220" s="22">
        <f t="shared" si="31"/>
        <v>-3.8936689155130382</v>
      </c>
      <c r="G220" s="28">
        <f>IF(OR(B219=0,B219=" ")," ",SUM(B216:B219))</f>
        <v>-61540</v>
      </c>
      <c r="H220" s="11" t="s">
        <v>66</v>
      </c>
      <c r="I220" s="52">
        <v>392667</v>
      </c>
      <c r="J220" s="52">
        <v>393860</v>
      </c>
    </row>
    <row r="221" spans="1:10" x14ac:dyDescent="0.2">
      <c r="A221" s="21">
        <v>41609</v>
      </c>
      <c r="B221" s="52">
        <v>-11522</v>
      </c>
      <c r="C221" s="52">
        <v>-11021</v>
      </c>
      <c r="D221" s="18">
        <f t="shared" ref="D221:D239" si="33">IF(OR(B221=0,B221=" ")," ",SUM(B218:B221))</f>
        <v>-52929</v>
      </c>
      <c r="E221" s="19">
        <f t="shared" ref="E221:E236" si="34">IF(OR(C221=0,C221=" ")," ",C221/J221*100)</f>
        <v>-2.7563318602551501</v>
      </c>
      <c r="F221" s="22">
        <f t="shared" ref="F221:F236" si="35">IF(OR(D221=0,D221=" ")," ",D221*100/SUM(I218:I221))</f>
        <v>-3.3739838175757728</v>
      </c>
      <c r="G221" s="28"/>
      <c r="I221" s="52">
        <v>415750</v>
      </c>
      <c r="J221" s="52">
        <v>399843</v>
      </c>
    </row>
    <row r="222" spans="1:10" x14ac:dyDescent="0.2">
      <c r="A222" s="17">
        <v>41699</v>
      </c>
      <c r="B222" s="52">
        <v>-8930</v>
      </c>
      <c r="C222" s="52">
        <v>-10802</v>
      </c>
      <c r="D222" s="18">
        <f t="shared" si="33"/>
        <v>-50090</v>
      </c>
      <c r="E222" s="19">
        <f t="shared" si="34"/>
        <v>-2.6816213854464572</v>
      </c>
      <c r="F222" s="22">
        <f t="shared" si="35"/>
        <v>-3.1584529444739053</v>
      </c>
      <c r="G222" s="28"/>
      <c r="I222" s="52">
        <v>386684</v>
      </c>
      <c r="J222" s="52">
        <v>402816</v>
      </c>
    </row>
    <row r="223" spans="1:10" x14ac:dyDescent="0.2">
      <c r="A223" s="21">
        <v>41791</v>
      </c>
      <c r="B223" s="52">
        <v>-11051</v>
      </c>
      <c r="C223" s="52">
        <v>-12418</v>
      </c>
      <c r="D223" s="18">
        <f t="shared" si="33"/>
        <v>-49416</v>
      </c>
      <c r="E223" s="19">
        <f t="shared" si="34"/>
        <v>-3.082047285524951</v>
      </c>
      <c r="F223" s="22">
        <f t="shared" si="35"/>
        <v>-3.0912956905401323</v>
      </c>
      <c r="G223" s="28"/>
      <c r="I223" s="52">
        <v>403452</v>
      </c>
      <c r="J223" s="52">
        <v>402914</v>
      </c>
    </row>
    <row r="224" spans="1:10" x14ac:dyDescent="0.2">
      <c r="A224" s="21">
        <v>41883</v>
      </c>
      <c r="B224" s="52">
        <v>-16856</v>
      </c>
      <c r="C224" s="52">
        <v>-13465</v>
      </c>
      <c r="D224" s="18">
        <f t="shared" si="33"/>
        <v>-48359</v>
      </c>
      <c r="E224" s="19">
        <f t="shared" si="34"/>
        <v>-3.3437964071261477</v>
      </c>
      <c r="F224" s="22">
        <f t="shared" si="35"/>
        <v>-3.0079972332819755</v>
      </c>
      <c r="G224" s="28">
        <f>IF(OR(B223=0,B223=" ")," ",SUM(B220:B223))</f>
        <v>-49416</v>
      </c>
      <c r="H224" s="11" t="s">
        <v>67</v>
      </c>
      <c r="I224" s="52">
        <v>401795</v>
      </c>
      <c r="J224" s="52">
        <v>402686</v>
      </c>
    </row>
    <row r="225" spans="1:10" x14ac:dyDescent="0.2">
      <c r="A225" s="17">
        <v>41974</v>
      </c>
      <c r="B225" s="52">
        <v>-12688</v>
      </c>
      <c r="C225" s="52">
        <v>-12378</v>
      </c>
      <c r="D225" s="18">
        <f t="shared" si="33"/>
        <v>-49525</v>
      </c>
      <c r="E225" s="19">
        <f t="shared" si="34"/>
        <v>-3.0555418415206121</v>
      </c>
      <c r="F225" s="22">
        <f t="shared" si="35"/>
        <v>-3.0701202445681655</v>
      </c>
      <c r="G225" s="28"/>
      <c r="I225" s="52">
        <v>421198</v>
      </c>
      <c r="J225" s="52">
        <v>405100</v>
      </c>
    </row>
    <row r="226" spans="1:10" x14ac:dyDescent="0.2">
      <c r="A226" s="21">
        <v>42064</v>
      </c>
      <c r="B226" s="52">
        <v>-11391</v>
      </c>
      <c r="C226" s="52">
        <v>-13686</v>
      </c>
      <c r="D226" s="18">
        <f t="shared" si="33"/>
        <v>-51986</v>
      </c>
      <c r="E226" s="19">
        <f t="shared" si="34"/>
        <v>-3.3572753230696772</v>
      </c>
      <c r="F226" s="22">
        <f t="shared" si="35"/>
        <v>-3.2122364793304885</v>
      </c>
      <c r="G226" s="28"/>
      <c r="I226" s="52">
        <v>391929</v>
      </c>
      <c r="J226" s="52">
        <v>407652</v>
      </c>
    </row>
    <row r="227" spans="1:10" x14ac:dyDescent="0.2">
      <c r="A227" s="21">
        <v>42156</v>
      </c>
      <c r="B227" s="52">
        <v>-19031</v>
      </c>
      <c r="C227" s="52">
        <v>-20736</v>
      </c>
      <c r="D227" s="18">
        <f t="shared" si="33"/>
        <v>-59966</v>
      </c>
      <c r="E227" s="19">
        <f t="shared" si="34"/>
        <v>-5.0921003194841106</v>
      </c>
      <c r="F227" s="22">
        <f t="shared" si="35"/>
        <v>-3.694291609141656</v>
      </c>
      <c r="G227" s="28"/>
      <c r="I227" s="52">
        <v>408285</v>
      </c>
      <c r="J227" s="52">
        <v>407219</v>
      </c>
    </row>
    <row r="228" spans="1:10" x14ac:dyDescent="0.2">
      <c r="A228" s="17">
        <v>42248</v>
      </c>
      <c r="B228" s="52">
        <v>-23828</v>
      </c>
      <c r="C228" s="52">
        <v>-19794</v>
      </c>
      <c r="D228" s="18">
        <f t="shared" si="33"/>
        <v>-66938</v>
      </c>
      <c r="E228" s="19">
        <f t="shared" si="34"/>
        <v>-4.8078114183699494</v>
      </c>
      <c r="F228" s="22">
        <f t="shared" si="35"/>
        <v>-4.101314187576703</v>
      </c>
      <c r="G228" s="28">
        <f>IF(OR(B227=0,B227=" ")," ",SUM(B224:B227))</f>
        <v>-59966</v>
      </c>
      <c r="H228" s="11" t="s">
        <v>68</v>
      </c>
      <c r="I228" s="52">
        <v>410699</v>
      </c>
      <c r="J228" s="52">
        <v>411705</v>
      </c>
    </row>
    <row r="229" spans="1:10" x14ac:dyDescent="0.2">
      <c r="A229" s="21">
        <v>42339</v>
      </c>
      <c r="B229" s="52">
        <v>-22212</v>
      </c>
      <c r="C229" s="52">
        <v>-21759</v>
      </c>
      <c r="D229" s="18">
        <f t="shared" si="33"/>
        <v>-76462</v>
      </c>
      <c r="E229" s="19">
        <f t="shared" si="34"/>
        <v>-5.2826313374460119</v>
      </c>
      <c r="F229" s="22">
        <f t="shared" si="35"/>
        <v>-4.6670951541242527</v>
      </c>
      <c r="G229" s="28"/>
      <c r="I229" s="52">
        <v>427408</v>
      </c>
      <c r="J229" s="52">
        <v>411897</v>
      </c>
    </row>
    <row r="230" spans="1:10" x14ac:dyDescent="0.2">
      <c r="A230" s="21">
        <v>42430</v>
      </c>
      <c r="B230" s="52">
        <v>-14929</v>
      </c>
      <c r="C230" s="52">
        <v>-17589</v>
      </c>
      <c r="D230" s="18">
        <f t="shared" si="33"/>
        <v>-80000</v>
      </c>
      <c r="E230" s="19">
        <f t="shared" si="34"/>
        <v>-4.2446444214382417</v>
      </c>
      <c r="F230" s="22">
        <f t="shared" si="35"/>
        <v>-4.8653957847427272</v>
      </c>
      <c r="G230" s="28"/>
      <c r="I230" s="52">
        <v>397873</v>
      </c>
      <c r="J230" s="52">
        <v>414381</v>
      </c>
    </row>
    <row r="231" spans="1:10" x14ac:dyDescent="0.2">
      <c r="A231" s="17">
        <v>42522</v>
      </c>
      <c r="B231" s="52">
        <v>-16408</v>
      </c>
      <c r="C231" s="52">
        <v>-17795</v>
      </c>
      <c r="D231" s="18">
        <f t="shared" si="33"/>
        <v>-77377</v>
      </c>
      <c r="E231" s="19">
        <f t="shared" si="34"/>
        <v>-4.238852615606695</v>
      </c>
      <c r="F231" s="22">
        <f t="shared" si="35"/>
        <v>-4.6676085089133181</v>
      </c>
      <c r="G231" s="28"/>
      <c r="I231" s="52">
        <v>421764</v>
      </c>
      <c r="J231" s="52">
        <v>419807</v>
      </c>
    </row>
    <row r="232" spans="1:10" x14ac:dyDescent="0.2">
      <c r="A232" s="21">
        <v>42614</v>
      </c>
      <c r="B232" s="52">
        <v>-17906</v>
      </c>
      <c r="C232" s="52">
        <v>-13988</v>
      </c>
      <c r="D232" s="18">
        <f t="shared" si="33"/>
        <v>-71455</v>
      </c>
      <c r="E232" s="19">
        <f t="shared" si="34"/>
        <v>-3.2879442826485015</v>
      </c>
      <c r="F232" s="22">
        <f t="shared" si="35"/>
        <v>-4.276686120386425</v>
      </c>
      <c r="G232" s="28">
        <f>IF(OR(B231=0,B231=" ")," ",SUM(B228:B231))</f>
        <v>-77377</v>
      </c>
      <c r="H232" s="11" t="s">
        <v>82</v>
      </c>
      <c r="I232" s="52">
        <v>423758</v>
      </c>
      <c r="J232" s="52">
        <v>425433</v>
      </c>
    </row>
    <row r="233" spans="1:10" x14ac:dyDescent="0.2">
      <c r="A233" s="21">
        <v>42705</v>
      </c>
      <c r="B233" s="52">
        <v>-6277</v>
      </c>
      <c r="C233" s="52">
        <v>-6300</v>
      </c>
      <c r="D233" s="18">
        <f t="shared" si="33"/>
        <v>-55520</v>
      </c>
      <c r="E233" s="19">
        <f t="shared" si="34"/>
        <v>-1.4336199814767197</v>
      </c>
      <c r="F233" s="22">
        <f t="shared" si="35"/>
        <v>-3.2661340373875869</v>
      </c>
      <c r="G233" s="28"/>
      <c r="I233" s="52">
        <v>456474</v>
      </c>
      <c r="J233" s="52">
        <v>439447</v>
      </c>
    </row>
    <row r="234" spans="1:10" x14ac:dyDescent="0.2">
      <c r="A234" s="17">
        <v>42795</v>
      </c>
      <c r="B234" s="52">
        <v>-6020</v>
      </c>
      <c r="C234" s="52">
        <v>-8512</v>
      </c>
      <c r="D234" s="18">
        <f t="shared" si="33"/>
        <v>-46611</v>
      </c>
      <c r="E234" s="19">
        <f t="shared" si="34"/>
        <v>-1.9041738811412516</v>
      </c>
      <c r="F234" s="22">
        <f t="shared" si="35"/>
        <v>-2.6915330264400925</v>
      </c>
      <c r="G234" s="28"/>
      <c r="I234" s="52">
        <v>429768</v>
      </c>
      <c r="J234" s="52">
        <v>447018</v>
      </c>
    </row>
    <row r="235" spans="1:10" x14ac:dyDescent="0.2">
      <c r="A235" s="21">
        <v>42887</v>
      </c>
      <c r="B235" s="52">
        <v>-9922</v>
      </c>
      <c r="C235" s="52">
        <v>-11280</v>
      </c>
      <c r="D235" s="18">
        <f t="shared" si="33"/>
        <v>-40125</v>
      </c>
      <c r="E235" s="19">
        <f t="shared" si="34"/>
        <v>-2.5231004610026639</v>
      </c>
      <c r="F235" s="22">
        <f t="shared" si="35"/>
        <v>-2.280718507327288</v>
      </c>
      <c r="G235" s="28"/>
      <c r="I235" s="52">
        <v>449314</v>
      </c>
      <c r="J235" s="52">
        <v>447069</v>
      </c>
    </row>
    <row r="236" spans="1:10" x14ac:dyDescent="0.2">
      <c r="A236" s="21">
        <v>42979</v>
      </c>
      <c r="B236" s="52">
        <v>-15022</v>
      </c>
      <c r="C236" s="52">
        <v>-11702</v>
      </c>
      <c r="D236" s="18">
        <f t="shared" si="33"/>
        <v>-37241</v>
      </c>
      <c r="E236" s="19">
        <f t="shared" si="34"/>
        <v>-2.5848149301667034</v>
      </c>
      <c r="F236" s="22">
        <f t="shared" si="35"/>
        <v>-2.0838217742337095</v>
      </c>
      <c r="G236" s="28">
        <f>IF(OR(B235=0,B235=" ")," ",SUM(B232:B235))</f>
        <v>-40125</v>
      </c>
      <c r="H236" s="11" t="s">
        <v>83</v>
      </c>
      <c r="I236" s="52">
        <v>451593</v>
      </c>
      <c r="J236" s="52">
        <v>452721</v>
      </c>
    </row>
    <row r="237" spans="1:10" x14ac:dyDescent="0.2">
      <c r="A237" s="21">
        <v>43070</v>
      </c>
      <c r="B237" s="52">
        <v>-15499</v>
      </c>
      <c r="C237" s="52">
        <v>-14883</v>
      </c>
      <c r="D237" s="18">
        <f t="shared" si="33"/>
        <v>-46463</v>
      </c>
      <c r="E237" s="19">
        <f t="shared" ref="E237" si="36">IF(OR(C237=0,C237=" ")," ",C237/J237*100)</f>
        <v>-3.2670972160635028</v>
      </c>
      <c r="F237" s="22">
        <f t="shared" ref="F237" si="37">IF(OR(D237=0,D237=" ")," ",D237*100/SUM(I234:I237))</f>
        <v>-2.5774016520710243</v>
      </c>
      <c r="G237" s="28"/>
      <c r="I237" s="52">
        <v>472032</v>
      </c>
      <c r="J237" s="52">
        <v>455542</v>
      </c>
    </row>
    <row r="238" spans="1:10" x14ac:dyDescent="0.2">
      <c r="A238" s="21">
        <v>43160</v>
      </c>
      <c r="B238" s="52">
        <v>-9684</v>
      </c>
      <c r="C238" s="52">
        <v>-12159</v>
      </c>
      <c r="D238" s="18">
        <f t="shared" si="33"/>
        <v>-50127</v>
      </c>
      <c r="E238" s="19">
        <f t="shared" ref="E238" si="38">IF(OR(C238=0,C238=" ")," ",C238/J238*100)</f>
        <v>-2.621327199153173</v>
      </c>
      <c r="F238" s="22">
        <f t="shared" ref="F238" si="39">IF(OR(D238=0,D238=" ")," ",D238*100/SUM(I235:I238))</f>
        <v>-2.7554146891686426</v>
      </c>
      <c r="G238" s="28"/>
      <c r="I238" s="52">
        <v>446279</v>
      </c>
      <c r="J238" s="52">
        <v>463849</v>
      </c>
    </row>
    <row r="239" spans="1:10" x14ac:dyDescent="0.2">
      <c r="A239" s="21">
        <v>43252</v>
      </c>
      <c r="B239" s="52">
        <v>-11662</v>
      </c>
      <c r="C239" s="52">
        <v>-13576</v>
      </c>
      <c r="D239" s="18">
        <f t="shared" si="33"/>
        <v>-51867</v>
      </c>
      <c r="E239" s="19">
        <f t="shared" ref="E239" si="40">IF(OR(C239=0,C239=" ")," ",C239/J239*100)</f>
        <v>-2.8868460951238752</v>
      </c>
      <c r="F239" s="22">
        <f t="shared" ref="F239" si="41">IF(OR(D239=0,D239=" ")," ",D239*100/SUM(I236:I239))</f>
        <v>-2.8143526722975061</v>
      </c>
      <c r="G239" s="28"/>
      <c r="I239" s="52">
        <v>473042</v>
      </c>
      <c r="J239" s="52">
        <v>470271</v>
      </c>
    </row>
    <row r="240" spans="1:10" x14ac:dyDescent="0.2">
      <c r="A240" s="21">
        <v>43344</v>
      </c>
      <c r="B240" s="52">
        <v>-12924</v>
      </c>
      <c r="C240" s="52">
        <v>-9412</v>
      </c>
      <c r="D240" s="18">
        <f t="shared" ref="D240:D253" si="42">IF(OR(B240=0,B240=" ")," ",SUM(B237:B240))</f>
        <v>-49769</v>
      </c>
      <c r="E240" s="19">
        <f t="shared" ref="E240" si="43">IF(OR(C240=0,C240=" ")," ",C240/J240*100)</f>
        <v>-1.9716032159001882</v>
      </c>
      <c r="F240" s="22">
        <f t="shared" ref="F240" si="44">IF(OR(D240=0,D240=" ")," ",D240*100/SUM(I237:I240))</f>
        <v>-2.6655961934285868</v>
      </c>
      <c r="G240" s="28">
        <f>IF(OR(B239=0,B239=" ")," ",SUM(B236:B239))</f>
        <v>-51867</v>
      </c>
      <c r="H240" s="11" t="s">
        <v>86</v>
      </c>
      <c r="I240" s="52">
        <v>475734</v>
      </c>
      <c r="J240" s="52">
        <v>477378</v>
      </c>
    </row>
    <row r="241" spans="1:10" x14ac:dyDescent="0.2">
      <c r="A241" s="21">
        <v>43435</v>
      </c>
      <c r="B241" s="52">
        <v>-6767</v>
      </c>
      <c r="C241" s="52">
        <v>-5383</v>
      </c>
      <c r="D241" s="18">
        <f t="shared" si="42"/>
        <v>-41037</v>
      </c>
      <c r="E241" s="19">
        <f t="shared" ref="E241" si="45">IF(OR(C241=0,C241=" ")," ",C241/J241*100)</f>
        <v>-1.1156499806217215</v>
      </c>
      <c r="F241" s="22">
        <f t="shared" ref="F241" si="46">IF(OR(D241=0,D241=" ")," ",D241*100/SUM(I238:I241))</f>
        <v>-2.1651809857464328</v>
      </c>
      <c r="G241" s="28"/>
      <c r="I241" s="52">
        <v>500260</v>
      </c>
      <c r="J241" s="52">
        <v>482499</v>
      </c>
    </row>
    <row r="242" spans="1:10" x14ac:dyDescent="0.2">
      <c r="A242" s="21">
        <v>43525</v>
      </c>
      <c r="B242" s="52">
        <v>-939</v>
      </c>
      <c r="C242" s="52">
        <v>-4072</v>
      </c>
      <c r="D242" s="18">
        <f t="shared" si="42"/>
        <v>-32292</v>
      </c>
      <c r="E242" s="19">
        <f t="shared" ref="E242" si="47">IF(OR(C242=0,C242=" ")," ",C242/J242*100)</f>
        <v>-0.83368308986866213</v>
      </c>
      <c r="F242" s="22">
        <f t="shared" ref="F242" si="48">IF(OR(D242=0,D242=" ")," ",D242*100/SUM(I239:I242))</f>
        <v>-1.6821176805195333</v>
      </c>
      <c r="G242" s="28"/>
      <c r="I242" s="52">
        <v>470687</v>
      </c>
      <c r="J242" s="52">
        <v>488435</v>
      </c>
    </row>
    <row r="243" spans="1:10" x14ac:dyDescent="0.2">
      <c r="A243" s="21">
        <v>43617</v>
      </c>
      <c r="B243" s="52">
        <v>6121</v>
      </c>
      <c r="C243" s="52">
        <v>3851</v>
      </c>
      <c r="D243" s="18">
        <f t="shared" si="42"/>
        <v>-14509</v>
      </c>
      <c r="E243" s="19">
        <f t="shared" ref="E243:E244" si="49">IF(OR(C243=0,C243=" ")," ",C243/J243*100)</f>
        <v>0.7750112699639361</v>
      </c>
      <c r="F243" s="22">
        <f t="shared" ref="F243:F244" si="50">IF(OR(D243=0,D243=" ")," ",D243*100/SUM(I240:I243))</f>
        <v>-0.74549333377178828</v>
      </c>
      <c r="G243" s="28"/>
      <c r="I243" s="52">
        <v>499547</v>
      </c>
      <c r="J243" s="52">
        <v>496896</v>
      </c>
    </row>
    <row r="244" spans="1:10" x14ac:dyDescent="0.2">
      <c r="A244" s="21">
        <v>43709</v>
      </c>
      <c r="B244" s="52">
        <v>3980</v>
      </c>
      <c r="C244" s="52">
        <v>8210</v>
      </c>
      <c r="D244" s="18">
        <f t="shared" si="42"/>
        <v>2395</v>
      </c>
      <c r="E244" s="19">
        <f t="shared" si="49"/>
        <v>1.6263415832365982</v>
      </c>
      <c r="F244" s="22">
        <f t="shared" si="50"/>
        <v>0.12136703367314414</v>
      </c>
      <c r="G244" s="28">
        <f>IF(OR(B243=0,B243=" ")," ",SUM(B240:B243))</f>
        <v>-14509</v>
      </c>
      <c r="H244" s="11" t="s">
        <v>95</v>
      </c>
      <c r="I244" s="52">
        <v>502859</v>
      </c>
      <c r="J244" s="52">
        <v>504814</v>
      </c>
    </row>
    <row r="245" spans="1:10" x14ac:dyDescent="0.2">
      <c r="A245" s="21">
        <v>43800</v>
      </c>
      <c r="B245" s="52">
        <v>3098</v>
      </c>
      <c r="C245" s="52">
        <v>4101</v>
      </c>
      <c r="D245" s="18">
        <f t="shared" si="42"/>
        <v>12260</v>
      </c>
      <c r="E245" s="19">
        <f t="shared" ref="E245" si="51">IF(OR(C245=0,C245=" ")," ",C245/J245*100)</f>
        <v>0.81400541876321186</v>
      </c>
      <c r="F245" s="22">
        <f t="shared" ref="F245" si="52">IF(OR(D245=0,D245=" ")," ",D245*100/SUM(I242:I245))</f>
        <v>0.61453634085213038</v>
      </c>
      <c r="G245" s="28"/>
      <c r="I245" s="52">
        <v>521907</v>
      </c>
      <c r="J245" s="52">
        <v>503805</v>
      </c>
    </row>
    <row r="246" spans="1:10" x14ac:dyDescent="0.2">
      <c r="A246" s="21">
        <v>43891</v>
      </c>
      <c r="B246" s="52">
        <v>9394</v>
      </c>
      <c r="C246" s="52">
        <v>7322</v>
      </c>
      <c r="D246" s="18">
        <f t="shared" si="42"/>
        <v>22593</v>
      </c>
      <c r="E246" s="19">
        <f t="shared" ref="E246:E247" si="53">IF(OR(C246=0,C246=" ")," ",C246/J246*100)</f>
        <v>1.45168037654075</v>
      </c>
      <c r="F246" s="22">
        <f t="shared" ref="F246:F247" si="54">IF(OR(D246=0,D246=" ")," ",D246*100/SUM(I243:I246))</f>
        <v>1.1236580932179154</v>
      </c>
      <c r="G246" s="28"/>
      <c r="I246" s="52">
        <v>486352</v>
      </c>
      <c r="J246" s="52">
        <v>504381</v>
      </c>
    </row>
    <row r="247" spans="1:10" x14ac:dyDescent="0.2">
      <c r="A247" s="21">
        <v>43983</v>
      </c>
      <c r="B247" s="52">
        <v>19518</v>
      </c>
      <c r="C247" s="52">
        <v>16525</v>
      </c>
      <c r="D247" s="18">
        <f t="shared" si="42"/>
        <v>35990</v>
      </c>
      <c r="E247" s="19">
        <f t="shared" si="53"/>
        <v>3.5426782862226793</v>
      </c>
      <c r="F247" s="22">
        <f t="shared" si="54"/>
        <v>1.8168830283739679</v>
      </c>
      <c r="G247" s="28"/>
      <c r="I247" s="52">
        <v>469747</v>
      </c>
      <c r="J247" s="52">
        <v>466455</v>
      </c>
    </row>
    <row r="248" spans="1:10" x14ac:dyDescent="0.2">
      <c r="A248" s="21">
        <v>44075</v>
      </c>
      <c r="B248" s="52">
        <v>8037</v>
      </c>
      <c r="C248" s="52">
        <v>10185</v>
      </c>
      <c r="D248" s="18">
        <f t="shared" si="42"/>
        <v>40047</v>
      </c>
      <c r="E248" s="19">
        <f t="shared" ref="E248" si="55">IF(OR(C248=0,C248=" ")," ",C248/J248*100)</f>
        <v>2.0910408599854642</v>
      </c>
      <c r="F248" s="22">
        <f t="shared" ref="F248" si="56">IF(OR(D248=0,D248=" ")," ",D248*100/SUM(I245:I248))</f>
        <v>2.0396854218034002</v>
      </c>
      <c r="G248" s="28">
        <f>IF(OR(B247=0,B247=" ")," ",SUM(B244:B247))</f>
        <v>35990</v>
      </c>
      <c r="H248" s="11" t="s">
        <v>97</v>
      </c>
      <c r="I248" s="52">
        <v>485385</v>
      </c>
      <c r="J248" s="52">
        <v>487078</v>
      </c>
    </row>
    <row r="249" spans="1:10" x14ac:dyDescent="0.2">
      <c r="A249" s="21">
        <v>44166</v>
      </c>
      <c r="B249" s="52">
        <v>14718</v>
      </c>
      <c r="C249" s="52">
        <v>16986</v>
      </c>
      <c r="D249" s="18">
        <f t="shared" si="42"/>
        <v>51667</v>
      </c>
      <c r="E249" s="19">
        <f t="shared" ref="E249" si="57">IF(OR(C249=0,C249=" ")," ",C249/J249*100)</f>
        <v>3.3436481315254873</v>
      </c>
      <c r="F249" s="22">
        <f t="shared" ref="F249" si="58">IF(OR(D249=0,D249=" ")," ",D249*100/SUM(I246:I249))</f>
        <v>2.6241556198892781</v>
      </c>
      <c r="G249" s="28"/>
      <c r="I249" s="52">
        <v>527416</v>
      </c>
      <c r="J249" s="52">
        <v>508008</v>
      </c>
    </row>
    <row r="250" spans="1:10" x14ac:dyDescent="0.2">
      <c r="A250" s="21">
        <v>44256</v>
      </c>
      <c r="B250" s="52">
        <v>18568</v>
      </c>
      <c r="C250" s="52">
        <v>19770</v>
      </c>
      <c r="D250" s="18">
        <f t="shared" si="42"/>
        <v>60841</v>
      </c>
      <c r="E250" s="19">
        <f t="shared" ref="E250" si="59">IF(OR(C250=0,C250=" ")," ",C250/J250*100)</f>
        <v>3.7493883774649808</v>
      </c>
      <c r="F250" s="22">
        <f t="shared" ref="F250" si="60">IF(OR(D250=0,D250=" ")," ",D250*100/SUM(I247:I250))</f>
        <v>3.0587354016158144</v>
      </c>
      <c r="G250" s="28"/>
      <c r="I250" s="52">
        <v>506542</v>
      </c>
      <c r="J250" s="52">
        <v>527286</v>
      </c>
    </row>
    <row r="251" spans="1:10" x14ac:dyDescent="0.2">
      <c r="A251" s="21">
        <v>44348</v>
      </c>
      <c r="B251" s="52">
        <v>27819</v>
      </c>
      <c r="C251" s="52">
        <v>22405</v>
      </c>
      <c r="D251" s="18">
        <f t="shared" si="42"/>
        <v>69142</v>
      </c>
      <c r="E251" s="19">
        <f t="shared" ref="E251:E253" si="61">IF(OR(C251=0,C251=" ")," ",C251/J251*100)</f>
        <v>4.1158348963279883</v>
      </c>
      <c r="F251" s="22">
        <f t="shared" ref="F251:F253" si="62">IF(OR(D251=0,D251=" ")," ",D251*100/SUM(I248:I251))</f>
        <v>3.3429596569528308</v>
      </c>
      <c r="G251" s="28"/>
      <c r="I251" s="52">
        <v>548944</v>
      </c>
      <c r="J251" s="52">
        <v>544361</v>
      </c>
    </row>
    <row r="252" spans="1:10" x14ac:dyDescent="0.2">
      <c r="A252" s="21">
        <v>44440</v>
      </c>
      <c r="B252" s="52">
        <v>19616</v>
      </c>
      <c r="C252" s="52">
        <v>21981</v>
      </c>
      <c r="D252" s="18">
        <f t="shared" si="42"/>
        <v>80721</v>
      </c>
      <c r="E252" s="19">
        <f t="shared" si="61"/>
        <v>4.0610797029154195</v>
      </c>
      <c r="F252" s="22">
        <f t="shared" si="62"/>
        <v>3.8046869844741282</v>
      </c>
      <c r="G252" s="28">
        <f t="shared" ref="G252" si="63">IF(OR(B251=0,B251=" ")," ",SUM(B248:B251))</f>
        <v>69142</v>
      </c>
      <c r="H252" s="11" t="s">
        <v>98</v>
      </c>
      <c r="I252" s="52">
        <v>538718</v>
      </c>
      <c r="J252" s="52">
        <v>541260</v>
      </c>
    </row>
    <row r="253" spans="1:10" x14ac:dyDescent="0.2">
      <c r="A253" s="21">
        <v>44531</v>
      </c>
      <c r="B253" s="52">
        <v>8912</v>
      </c>
      <c r="C253" s="52">
        <v>12677</v>
      </c>
      <c r="D253" s="18">
        <f t="shared" si="42"/>
        <v>74915</v>
      </c>
      <c r="E253" s="19">
        <f t="shared" si="61"/>
        <v>2.2651293019499374</v>
      </c>
      <c r="F253" s="22">
        <f t="shared" si="62"/>
        <v>3.4454909669404876</v>
      </c>
      <c r="G253" s="28"/>
      <c r="I253" s="52">
        <v>580087</v>
      </c>
      <c r="J253" s="52">
        <v>559659</v>
      </c>
    </row>
    <row r="254" spans="1:10" x14ac:dyDescent="0.2">
      <c r="A254" s="21">
        <v>44621</v>
      </c>
    </row>
    <row r="255" spans="1:10" x14ac:dyDescent="0.2">
      <c r="A255" s="21">
        <v>44713</v>
      </c>
    </row>
    <row r="256" spans="1:10" x14ac:dyDescent="0.2">
      <c r="A256" s="21">
        <v>44805</v>
      </c>
    </row>
    <row r="257" spans="1:1" x14ac:dyDescent="0.2">
      <c r="A257" s="21">
        <v>44896</v>
      </c>
    </row>
    <row r="258" spans="1:1" x14ac:dyDescent="0.2">
      <c r="A258" s="21">
        <v>44986</v>
      </c>
    </row>
    <row r="259" spans="1:1" x14ac:dyDescent="0.2">
      <c r="A259" s="21">
        <v>45078</v>
      </c>
    </row>
  </sheetData>
  <phoneticPr fontId="19" type="noConversion"/>
  <printOptions horizontalCentered="1"/>
  <pageMargins left="0.5" right="0.5" top="0.75" bottom="0.5" header="0.25" footer="0.5"/>
  <pageSetup paperSize="9" orientation="portrait" r:id="rId1"/>
  <headerFooter alignWithMargins="0">
    <oddHeader>&amp;C&amp;"NewCenturySchlbk,Regular"&amp;9Statistics Group
Department of the Parliamentary Library</oddHeader>
    <oddFooter>&amp;C&amp;9Prepared at client request - not for attribution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6.2</vt:lpstr>
      <vt:lpstr>6.2 Data</vt:lpstr>
      <vt:lpstr>'Table 6.2'!Print_Area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Alicia (DPS)</dc:creator>
  <cp:lastModifiedBy>O'Brien, Gregory (DPS)</cp:lastModifiedBy>
  <cp:lastPrinted>2021-01-15T02:39:15Z</cp:lastPrinted>
  <dcterms:created xsi:type="dcterms:W3CDTF">1998-08-20T05:09:59Z</dcterms:created>
  <dcterms:modified xsi:type="dcterms:W3CDTF">2022-03-25T02:42:05Z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4ea0fa-41da-4eb0-b95e-07c328641c0b_Enabled">
    <vt:lpwstr>true</vt:lpwstr>
  </property>
  <property fmtid="{D5CDD505-2E9C-101B-9397-08002B2CF9AE}" pid="3" name="MSIP_Label_234ea0fa-41da-4eb0-b95e-07c328641c0b_SetDate">
    <vt:lpwstr>2022-01-19T01:51:29Z</vt:lpwstr>
  </property>
  <property fmtid="{D5CDD505-2E9C-101B-9397-08002B2CF9AE}" pid="4" name="MSIP_Label_234ea0fa-41da-4eb0-b95e-07c328641c0b_Method">
    <vt:lpwstr>Standard</vt:lpwstr>
  </property>
  <property fmtid="{D5CDD505-2E9C-101B-9397-08002B2CF9AE}" pid="5" name="MSIP_Label_234ea0fa-41da-4eb0-b95e-07c328641c0b_Name">
    <vt:lpwstr>BLANK</vt:lpwstr>
  </property>
  <property fmtid="{D5CDD505-2E9C-101B-9397-08002B2CF9AE}" pid="6" name="MSIP_Label_234ea0fa-41da-4eb0-b95e-07c328641c0b_SiteId">
    <vt:lpwstr>f6214c15-3a99-47d1-b862-c9648e927316</vt:lpwstr>
  </property>
  <property fmtid="{D5CDD505-2E9C-101B-9397-08002B2CF9AE}" pid="7" name="MSIP_Label_234ea0fa-41da-4eb0-b95e-07c328641c0b_ActionId">
    <vt:lpwstr>007419df-2c37-4b5b-b9d4-10b926546524</vt:lpwstr>
  </property>
  <property fmtid="{D5CDD505-2E9C-101B-9397-08002B2CF9AE}" pid="8" name="MSIP_Label_234ea0fa-41da-4eb0-b95e-07c328641c0b_ContentBits">
    <vt:lpwstr>0</vt:lpwstr>
  </property>
</Properties>
</file>