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9B9E14AC-D1CA-4392-8DAD-122C9C23F3A3}" xr6:coauthVersionLast="47" xr6:coauthVersionMax="47" xr10:uidLastSave="{00000000-0000-0000-0000-000000000000}"/>
  <bookViews>
    <workbookView xWindow="-120" yWindow="-120" windowWidth="29040" windowHeight="17640" tabRatio="691" activeTab="1" xr2:uid="{00000000-000D-0000-FFFF-FFFF00000000}"/>
  </bookViews>
  <sheets>
    <sheet name="Table 2.1" sheetId="1" r:id="rId1"/>
    <sheet name="Data 2.1" sheetId="2" r:id="rId2"/>
    <sheet name="CPI" sheetId="24" r:id="rId3"/>
    <sheet name="Module1" sheetId="22" state="veryHidden" r:id="rId4"/>
    <sheet name="Module2" sheetId="23" state="veryHidden" r:id="rId5"/>
  </sheets>
  <definedNames>
    <definedName name="_Hlk189040611" localSheetId="0">'Table 2.1'!$A$44</definedName>
    <definedName name="_xlnm.Print_Area" localSheetId="0">'Table 2.1'!$A$1:$L$50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2" l="1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23" i="1"/>
  <c r="F27" i="1"/>
  <c r="F19" i="1"/>
  <c r="J62" i="2"/>
  <c r="G62" i="2"/>
  <c r="F31" i="1" s="1"/>
  <c r="D62" i="2"/>
  <c r="C62" i="2"/>
  <c r="E62" i="2" l="1"/>
  <c r="E20" i="1" l="1"/>
  <c r="J61" i="2"/>
  <c r="C61" i="2"/>
  <c r="E24" i="1" s="1"/>
  <c r="D61" i="2"/>
  <c r="E61" i="2"/>
  <c r="E28" i="1"/>
  <c r="G61" i="2" l="1"/>
  <c r="E32" i="1" s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10" i="2"/>
  <c r="E19" i="1" l="1"/>
  <c r="C60" i="2"/>
  <c r="E23" i="1" s="1"/>
  <c r="D60" i="2"/>
  <c r="E60" i="2"/>
  <c r="E27" i="1"/>
  <c r="G60" i="2" l="1"/>
  <c r="E31" i="1" s="1"/>
  <c r="D20" i="1"/>
  <c r="D59" i="2"/>
  <c r="D28" i="1"/>
  <c r="Q8" i="2"/>
  <c r="R8" i="2"/>
  <c r="Q9" i="2"/>
  <c r="R9" i="2"/>
  <c r="Q10" i="2"/>
  <c r="R10" i="2"/>
  <c r="Q11" i="2"/>
  <c r="R11" i="2"/>
  <c r="Q12" i="2"/>
  <c r="S12" i="2" s="1"/>
  <c r="R12" i="2"/>
  <c r="T12" i="2" s="1"/>
  <c r="Q13" i="2"/>
  <c r="R13" i="2"/>
  <c r="T13" i="2" s="1"/>
  <c r="Q14" i="2"/>
  <c r="R14" i="2"/>
  <c r="T14" i="2" s="1"/>
  <c r="Q15" i="2"/>
  <c r="R15" i="2"/>
  <c r="Q16" i="2"/>
  <c r="S16" i="2" s="1"/>
  <c r="R16" i="2"/>
  <c r="Q17" i="2"/>
  <c r="S17" i="2" s="1"/>
  <c r="R17" i="2"/>
  <c r="T17" i="2" s="1"/>
  <c r="Q18" i="2"/>
  <c r="R18" i="2"/>
  <c r="T18" i="2" s="1"/>
  <c r="C59" i="2"/>
  <c r="D24" i="1" s="1"/>
  <c r="T15" i="2" l="1"/>
  <c r="S11" i="2"/>
  <c r="T10" i="2"/>
  <c r="S14" i="2"/>
  <c r="S10" i="2"/>
  <c r="S18" i="2"/>
  <c r="S15" i="2"/>
  <c r="T11" i="2"/>
  <c r="T16" i="2"/>
  <c r="S13" i="2"/>
  <c r="D19" i="1" l="1"/>
  <c r="U11" i="2"/>
  <c r="U12" i="2"/>
  <c r="U15" i="2"/>
  <c r="U16" i="2"/>
  <c r="G59" i="2"/>
  <c r="D32" i="1" s="1"/>
  <c r="D58" i="2"/>
  <c r="C58" i="2"/>
  <c r="D23" i="1" s="1"/>
  <c r="D27" i="1" l="1"/>
  <c r="E59" i="2"/>
  <c r="U18" i="2"/>
  <c r="U14" i="2"/>
  <c r="U10" i="2"/>
  <c r="G58" i="2"/>
  <c r="D31" i="1" s="1"/>
  <c r="U17" i="2"/>
  <c r="U13" i="2"/>
  <c r="E58" i="2"/>
  <c r="C20" i="1"/>
  <c r="G14" i="2"/>
  <c r="G15" i="2"/>
  <c r="G18" i="2"/>
  <c r="G19" i="2"/>
  <c r="G22" i="2"/>
  <c r="G23" i="2"/>
  <c r="G26" i="2"/>
  <c r="G27" i="2"/>
  <c r="G30" i="2"/>
  <c r="G31" i="2"/>
  <c r="G34" i="2"/>
  <c r="G35" i="2"/>
  <c r="G38" i="2"/>
  <c r="G39" i="2"/>
  <c r="G42" i="2"/>
  <c r="G43" i="2"/>
  <c r="G46" i="2"/>
  <c r="G47" i="2"/>
  <c r="G50" i="2"/>
  <c r="G51" i="2"/>
  <c r="G54" i="2"/>
  <c r="G55" i="2"/>
  <c r="C28" i="1"/>
  <c r="G13" i="2" l="1"/>
  <c r="G12" i="2"/>
  <c r="G49" i="2"/>
  <c r="G41" i="2"/>
  <c r="G33" i="2"/>
  <c r="G25" i="2"/>
  <c r="G17" i="2"/>
  <c r="G56" i="2"/>
  <c r="G48" i="2"/>
  <c r="G40" i="2"/>
  <c r="G32" i="2"/>
  <c r="G24" i="2"/>
  <c r="G16" i="2"/>
  <c r="G52" i="2"/>
  <c r="G44" i="2"/>
  <c r="G36" i="2"/>
  <c r="G28" i="2"/>
  <c r="G20" i="2"/>
  <c r="G53" i="2"/>
  <c r="G37" i="2"/>
  <c r="G29" i="2"/>
  <c r="G21" i="2"/>
  <c r="G11" i="2"/>
  <c r="G57" i="2"/>
  <c r="G45" i="2"/>
  <c r="E57" i="2"/>
  <c r="D57" i="2"/>
  <c r="C57" i="2"/>
  <c r="C32" i="1" l="1"/>
  <c r="C24" i="1"/>
  <c r="C19" i="1"/>
  <c r="C27" i="1"/>
  <c r="D56" i="2"/>
  <c r="C56" i="2"/>
  <c r="C23" i="1" l="1"/>
  <c r="E56" i="2"/>
  <c r="C31" i="1"/>
  <c r="E55" i="2"/>
  <c r="B20" i="1"/>
  <c r="C55" i="2"/>
  <c r="B24" i="1" s="1"/>
  <c r="D55" i="2"/>
  <c r="B28" i="1" l="1"/>
  <c r="B32" i="1"/>
  <c r="B19" i="1" l="1"/>
  <c r="E54" i="2"/>
  <c r="B27" i="1"/>
  <c r="C54" i="2"/>
  <c r="B23" i="1" s="1"/>
  <c r="D54" i="2"/>
  <c r="B31" i="1" l="1"/>
  <c r="X11" i="2"/>
  <c r="X12" i="2"/>
  <c r="X13" i="2"/>
  <c r="X14" i="2"/>
  <c r="X15" i="2"/>
  <c r="X16" i="2"/>
  <c r="X17" i="2"/>
  <c r="X18" i="2"/>
  <c r="X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W10" i="2"/>
  <c r="V10" i="2"/>
  <c r="E53" i="2" l="1"/>
  <c r="C53" i="2"/>
  <c r="D53" i="2"/>
  <c r="C52" i="2" l="1"/>
  <c r="D52" i="2"/>
  <c r="C51" i="2" l="1"/>
  <c r="D51" i="2"/>
  <c r="E51" i="2" l="1"/>
  <c r="E52" i="2"/>
  <c r="E50" i="2" l="1"/>
  <c r="D50" i="2"/>
  <c r="C50" i="2"/>
  <c r="D49" i="2" l="1"/>
  <c r="C49" i="2"/>
  <c r="C10" i="2" l="1"/>
  <c r="E9" i="2"/>
  <c r="E39" i="2"/>
  <c r="E49" i="2" l="1"/>
  <c r="E34" i="2"/>
  <c r="E42" i="2"/>
  <c r="E17" i="2"/>
  <c r="E11" i="2"/>
  <c r="E31" i="2"/>
  <c r="E43" i="2"/>
  <c r="E26" i="2"/>
  <c r="E10" i="2"/>
  <c r="G10" i="2"/>
  <c r="E41" i="2"/>
  <c r="E29" i="2"/>
  <c r="E48" i="2"/>
  <c r="E44" i="2"/>
  <c r="E40" i="2"/>
  <c r="E36" i="2"/>
  <c r="E32" i="2"/>
  <c r="E28" i="2"/>
  <c r="E24" i="2"/>
  <c r="E20" i="2"/>
  <c r="E16" i="2"/>
  <c r="E12" i="2"/>
  <c r="E46" i="2"/>
  <c r="E38" i="2"/>
  <c r="E30" i="2"/>
  <c r="E22" i="2"/>
  <c r="E14" i="2"/>
  <c r="E45" i="2"/>
  <c r="E37" i="2"/>
  <c r="E33" i="2"/>
  <c r="E25" i="2"/>
  <c r="E21" i="2"/>
  <c r="E13" i="2"/>
  <c r="E47" i="2"/>
  <c r="E35" i="2"/>
  <c r="E27" i="2"/>
  <c r="E23" i="2"/>
  <c r="E19" i="2"/>
  <c r="E15" i="2"/>
  <c r="E1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9" i="2"/>
  <c r="C48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</calcChain>
</file>

<file path=xl/sharedStrings.xml><?xml version="1.0" encoding="utf-8"?>
<sst xmlns="http://schemas.openxmlformats.org/spreadsheetml/2006/main" count="89" uniqueCount="76">
  <si>
    <t>Quarter</t>
  </si>
  <si>
    <t>Annual average</t>
  </si>
  <si>
    <t>2.1 Average weekly ordinary time earnings</t>
  </si>
  <si>
    <t>Update</t>
  </si>
  <si>
    <t>Derived</t>
  </si>
  <si>
    <t>November</t>
  </si>
  <si>
    <t>May</t>
  </si>
  <si>
    <t>6401.0: Tables 1&amp;2 (A2325846C)</t>
  </si>
  <si>
    <t>Persons: Full-time Adult Ordinary time earnings</t>
  </si>
  <si>
    <t>Original
$ per week</t>
  </si>
  <si>
    <t>CPI Index no.</t>
  </si>
  <si>
    <t>reference year 2011-12 =100</t>
  </si>
  <si>
    <t>Real AWOTE annual change – per cent</t>
  </si>
  <si>
    <t>Biannual Month</t>
  </si>
  <si>
    <t xml:space="preserve">Real </t>
  </si>
  <si>
    <t>Nominal</t>
  </si>
  <si>
    <t>2.1 Average weekly ordinary time earnings (AWOTE)</t>
  </si>
  <si>
    <t>Earnings; Persons; Full Time; Adult; Ordinary time earnings ; Trend</t>
  </si>
  <si>
    <t>Table 1 A84990044V</t>
  </si>
  <si>
    <t>Earnings; Persons; Full Time; Adult; Ordinary time earnings ; Seasonally Adjusted</t>
  </si>
  <si>
    <t>Table 2 A84998729F</t>
  </si>
  <si>
    <t>Trend June 2017 dollars</t>
  </si>
  <si>
    <t>Seasonally Ajusted June 2017 dollars</t>
  </si>
  <si>
    <t>CPI</t>
  </si>
  <si>
    <t>Annual change</t>
  </si>
  <si>
    <t>Trend annual growth (real)</t>
  </si>
  <si>
    <t>Seasonally Adjusted Annual Growth (Real)</t>
  </si>
  <si>
    <t>Trend annual growth (nominal)</t>
  </si>
  <si>
    <t>Seasonally Adjusted Annual Growth (Nominal)</t>
  </si>
  <si>
    <t>Original (real)</t>
  </si>
  <si>
    <t>Original (nominal)</t>
  </si>
  <si>
    <t>2017–18</t>
  </si>
  <si>
    <t>2018–19</t>
  </si>
  <si>
    <t>Real AWOTE (b) – $ per week</t>
  </si>
  <si>
    <t>NEED TO MANUALLY CALCULATE GROWTH RATES BY CLICKING AND DRAGGING CELLS WITH FORMULAS</t>
  </si>
  <si>
    <t>NEED TO CALCULATE REAL WAGES USING THE LATEST CPI DATA</t>
  </si>
  <si>
    <t>Source:</t>
  </si>
  <si>
    <t>Related publications</t>
  </si>
  <si>
    <r>
      <t xml:space="preserve">ABS, </t>
    </r>
    <r>
      <rPr>
        <i/>
        <sz val="8"/>
        <color rgb="FF398BCA"/>
        <rFont val="Calibri"/>
        <family val="2"/>
        <scheme val="minor"/>
      </rPr>
      <t>Average weekly earnings</t>
    </r>
    <r>
      <rPr>
        <sz val="8"/>
        <color rgb="FF398BCA"/>
        <rFont val="Calibri"/>
        <family val="2"/>
        <scheme val="minor"/>
      </rPr>
      <t>, cat. no. 6302.0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</si>
  <si>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Consumer price index</t>
    </r>
    <r>
      <rPr>
        <sz val="8"/>
        <color rgb="FF398BCA"/>
        <rFont val="Calibri"/>
        <family val="2"/>
        <scheme val="minor"/>
      </rPr>
      <t>, cat. no. 6401.0</t>
    </r>
  </si>
  <si>
    <t>In current dollars and in real terms</t>
  </si>
  <si>
    <r>
      <t xml:space="preserve">ABS, </t>
    </r>
    <r>
      <rPr>
        <i/>
        <sz val="8"/>
        <color rgb="FF398BCA"/>
        <rFont val="Calibri"/>
        <family val="2"/>
        <scheme val="minor"/>
      </rPr>
      <t>Employee earnings and hours</t>
    </r>
    <r>
      <rPr>
        <sz val="8"/>
        <color rgb="FF398BCA"/>
        <rFont val="Calibri"/>
        <family val="2"/>
        <scheme val="minor"/>
      </rPr>
      <t>, cat. no. 6306.0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</si>
  <si>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Characteristics of employment</t>
    </r>
    <r>
      <rPr>
        <sz val="8"/>
        <color rgb="FF398BCA"/>
        <rFont val="Calibri"/>
        <family val="2"/>
        <scheme val="minor"/>
      </rPr>
      <t>, cat. no. 6333.0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</si>
  <si>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Labour price index</t>
    </r>
    <r>
      <rPr>
        <sz val="8"/>
        <color rgb="FF398BCA"/>
        <rFont val="Calibri"/>
        <family val="2"/>
        <scheme val="minor"/>
      </rPr>
      <t>, cat. no.6345.0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</si>
  <si>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Australian national accounts: national income, expenditure and product</t>
    </r>
    <r>
      <rPr>
        <sz val="8"/>
        <color rgb="FF398BCA"/>
        <rFont val="Calibri"/>
        <family val="2"/>
        <scheme val="minor"/>
      </rPr>
      <t>, cat. no. 5206.0</t>
    </r>
  </si>
  <si>
    <t>using the Consumer Price Index (CPI).</t>
  </si>
  <si>
    <t>Real annual
change (%)</t>
  </si>
  <si>
    <t>Nominal annual change</t>
  </si>
  <si>
    <t>Real annual change</t>
  </si>
  <si>
    <t>6302.0: Table3 (A85002148L) Original data</t>
  </si>
  <si>
    <t>Nominal
annual change (%)</t>
  </si>
  <si>
    <t>Nominal AWOTE (a) – $ per week</t>
  </si>
  <si>
    <t>Nominal AWOTE annual change (a) – per cent</t>
  </si>
  <si>
    <t>2019-20</t>
  </si>
  <si>
    <t>(a) Original data (has not been seasonally adjusted or trended)</t>
  </si>
  <si>
    <t>2020-21</t>
  </si>
  <si>
    <t>(b) Original data expressed in December 2020 dollars</t>
  </si>
  <si>
    <t>% change in CPI</t>
  </si>
  <si>
    <t xml:space="preserve">Real annual average </t>
  </si>
  <si>
    <t>Index Numbers ;  All groups CPI ;  Australia ;</t>
  </si>
  <si>
    <t>Unit</t>
  </si>
  <si>
    <t>Index Numbers</t>
  </si>
  <si>
    <t>Series Type</t>
  </si>
  <si>
    <t>Original</t>
  </si>
  <si>
    <t>Data Type</t>
  </si>
  <si>
    <t>INDEX</t>
  </si>
  <si>
    <t>Frequency</t>
  </si>
  <si>
    <t>Collection Month</t>
  </si>
  <si>
    <t>Series Start</t>
  </si>
  <si>
    <t>Series End</t>
  </si>
  <si>
    <t>No. Obs</t>
  </si>
  <si>
    <t>Series ID</t>
  </si>
  <si>
    <t>A2325846C</t>
  </si>
  <si>
    <t>2021-22</t>
  </si>
  <si>
    <t>Real
AWOTE (November 2021$)</t>
  </si>
  <si>
    <t>Real change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</si>
</sst>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0.0"/>
    <numFmt numFmtId="166" formatCode="###\ ##0.00"/>
    <numFmt numFmtId="167" formatCode="0.0;\-0.0;0.0;@"/>
    <numFmt numFmtId="168" formatCode="mmm\-yyyy"/>
    <numFmt numFmtId="169" formatCode="[$-C09]d\ mmmm\ yyyy;@"/>
    <numFmt numFmtId="170" formatCode="0.00;\-0.00;0.00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13B5EA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8"/>
      <color rgb="FF398BCA"/>
      <name val="Calibri"/>
      <family val="2"/>
      <scheme val="minor"/>
    </font>
    <font>
      <sz val="10"/>
      <color rgb="FF398BCA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</font>
    <font>
      <i/>
      <sz val="8"/>
      <color rgb="FF398BCA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E6EE"/>
        <bgColor indexed="64"/>
      </patternFill>
    </fill>
    <fill>
      <patternFill patternType="solid">
        <fgColor rgb="FF033C59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398BCA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2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</cellStyleXfs>
  <cellXfs count="85">
    <xf numFmtId="0" fontId="0" fillId="0" borderId="0" xfId="0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Border="1"/>
    <xf numFmtId="166" fontId="14" fillId="0" borderId="0" xfId="0" applyNumberFormat="1" applyFont="1" applyBorder="1"/>
    <xf numFmtId="0" fontId="15" fillId="0" borderId="0" xfId="0" applyFont="1" applyBorder="1"/>
    <xf numFmtId="164" fontId="14" fillId="0" borderId="0" xfId="0" applyNumberFormat="1" applyFont="1" applyBorder="1"/>
    <xf numFmtId="0" fontId="13" fillId="0" borderId="0" xfId="0" applyNumberFormat="1" applyFont="1" applyBorder="1" applyAlignment="1">
      <alignment horizontal="left" vertical="top" wrapText="1"/>
    </xf>
    <xf numFmtId="0" fontId="16" fillId="0" borderId="0" xfId="0" quotePrefix="1" applyFon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9" fillId="0" borderId="0" xfId="0" applyNumberFormat="1" applyFont="1"/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18" fillId="0" borderId="0" xfId="0" quotePrefix="1" applyFont="1" applyBorder="1" applyAlignment="1">
      <alignment horizontal="center"/>
    </xf>
    <xf numFmtId="0" fontId="19" fillId="0" borderId="0" xfId="0" applyFont="1" applyBorder="1" applyAlignment="1">
      <alignment horizontal="centerContinuous"/>
    </xf>
    <xf numFmtId="0" fontId="18" fillId="0" borderId="0" xfId="0" applyFont="1" applyAlignment="1">
      <alignment wrapText="1"/>
    </xf>
    <xf numFmtId="0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quotePrefix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8" fillId="0" borderId="1" xfId="0" applyFont="1" applyBorder="1" applyAlignment="1">
      <alignment horizontal="right"/>
    </xf>
    <xf numFmtId="164" fontId="19" fillId="0" borderId="0" xfId="0" applyNumberFormat="1" applyFont="1"/>
    <xf numFmtId="168" fontId="19" fillId="0" borderId="0" xfId="2" applyNumberFormat="1" applyFont="1" applyAlignment="1">
      <alignment horizontal="left"/>
    </xf>
    <xf numFmtId="170" fontId="19" fillId="0" borderId="0" xfId="0" applyNumberFormat="1" applyFont="1" applyAlignment="1"/>
    <xf numFmtId="167" fontId="19" fillId="0" borderId="0" xfId="0" applyNumberFormat="1" applyFont="1" applyAlignment="1"/>
    <xf numFmtId="167" fontId="19" fillId="0" borderId="0" xfId="0" applyNumberFormat="1" applyFont="1"/>
    <xf numFmtId="2" fontId="19" fillId="0" borderId="0" xfId="0" applyNumberFormat="1" applyFont="1"/>
    <xf numFmtId="168" fontId="19" fillId="0" borderId="0" xfId="0" applyNumberFormat="1" applyFont="1" applyAlignment="1">
      <alignment horizontal="left"/>
    </xf>
    <xf numFmtId="0" fontId="19" fillId="0" borderId="0" xfId="0" applyNumberFormat="1" applyFont="1" applyAlignment="1">
      <alignment horizontal="right"/>
    </xf>
    <xf numFmtId="170" fontId="19" fillId="0" borderId="0" xfId="0" applyNumberFormat="1" applyFont="1"/>
    <xf numFmtId="164" fontId="12" fillId="0" borderId="0" xfId="0" applyNumberFormat="1" applyFont="1" applyBorder="1"/>
    <xf numFmtId="0" fontId="19" fillId="0" borderId="0" xfId="2" applyFont="1" applyAlignment="1">
      <alignment horizontal="right" wrapText="1"/>
    </xf>
    <xf numFmtId="0" fontId="19" fillId="0" borderId="0" xfId="2" applyFont="1" applyAlignment="1">
      <alignment horizontal="right"/>
    </xf>
    <xf numFmtId="170" fontId="19" fillId="0" borderId="0" xfId="2" applyNumberFormat="1" applyFont="1" applyAlignment="1"/>
    <xf numFmtId="0" fontId="19" fillId="0" borderId="0" xfId="0" applyNumberFormat="1" applyFont="1" applyAlignment="1">
      <alignment horizontal="right" wrapText="1"/>
    </xf>
    <xf numFmtId="166" fontId="14" fillId="0" borderId="0" xfId="0" quotePrefix="1" applyNumberFormat="1" applyFont="1" applyBorder="1" applyAlignment="1">
      <alignment horizontal="right"/>
    </xf>
    <xf numFmtId="166" fontId="12" fillId="0" borderId="0" xfId="0" applyNumberFormat="1" applyFont="1" applyBorder="1"/>
    <xf numFmtId="0" fontId="13" fillId="0" borderId="0" xfId="0" applyFont="1" applyBorder="1"/>
    <xf numFmtId="0" fontId="19" fillId="3" borderId="0" xfId="0" applyFont="1" applyFill="1"/>
    <xf numFmtId="0" fontId="23" fillId="2" borderId="0" xfId="0" applyFont="1" applyFill="1" applyAlignment="1">
      <alignment horizontal="center" vertical="center"/>
    </xf>
    <xf numFmtId="0" fontId="27" fillId="0" borderId="0" xfId="0" applyFont="1" applyBorder="1"/>
    <xf numFmtId="0" fontId="25" fillId="4" borderId="0" xfId="0" quotePrefix="1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28" fillId="5" borderId="0" xfId="0" applyFont="1" applyFill="1" applyBorder="1"/>
    <xf numFmtId="0" fontId="29" fillId="5" borderId="0" xfId="0" applyFont="1" applyFill="1" applyBorder="1"/>
    <xf numFmtId="0" fontId="30" fillId="5" borderId="0" xfId="0" applyFont="1" applyFill="1" applyBorder="1"/>
    <xf numFmtId="0" fontId="30" fillId="5" borderId="0" xfId="0" applyFont="1" applyFill="1" applyBorder="1" applyAlignment="1">
      <alignment horizontal="right"/>
    </xf>
    <xf numFmtId="0" fontId="31" fillId="0" borderId="0" xfId="0" applyFont="1" applyAlignment="1">
      <alignment vertical="center"/>
    </xf>
    <xf numFmtId="0" fontId="26" fillId="0" borderId="0" xfId="1" quotePrefix="1" applyFont="1" applyBorder="1" applyAlignment="1" applyProtection="1"/>
    <xf numFmtId="0" fontId="13" fillId="0" borderId="0" xfId="0" quotePrefix="1" applyFont="1" applyBorder="1" applyAlignment="1">
      <alignment wrapText="1"/>
    </xf>
    <xf numFmtId="0" fontId="13" fillId="0" borderId="0" xfId="0" quotePrefix="1" applyFont="1" applyBorder="1" applyAlignment="1"/>
    <xf numFmtId="164" fontId="23" fillId="0" borderId="0" xfId="0" applyNumberFormat="1" applyFont="1"/>
    <xf numFmtId="0" fontId="33" fillId="0" borderId="0" xfId="0" applyFont="1"/>
    <xf numFmtId="0" fontId="18" fillId="6" borderId="0" xfId="0" applyFont="1" applyFill="1" applyAlignment="1">
      <alignment horizontal="center" wrapText="1"/>
    </xf>
    <xf numFmtId="167" fontId="4" fillId="0" borderId="0" xfId="12" applyNumberFormat="1" applyFont="1" applyAlignment="1"/>
    <xf numFmtId="167" fontId="34" fillId="0" borderId="0" xfId="11" applyNumberFormat="1" applyFont="1" applyAlignment="1"/>
    <xf numFmtId="17" fontId="19" fillId="0" borderId="0" xfId="0" applyNumberFormat="1" applyFont="1"/>
    <xf numFmtId="0" fontId="34" fillId="0" borderId="0" xfId="12" applyFont="1" applyAlignment="1"/>
    <xf numFmtId="167" fontId="19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4" fontId="35" fillId="0" borderId="0" xfId="12" applyNumberFormat="1" applyFont="1" applyAlignment="1"/>
    <xf numFmtId="167" fontId="34" fillId="0" borderId="0" xfId="14" applyNumberFormat="1" applyFont="1" applyAlignment="1"/>
    <xf numFmtId="167" fontId="2" fillId="0" borderId="0" xfId="11" applyNumberFormat="1" applyFont="1" applyAlignment="1"/>
    <xf numFmtId="0" fontId="34" fillId="0" borderId="0" xfId="14" applyFont="1" applyAlignment="1"/>
    <xf numFmtId="0" fontId="34" fillId="0" borderId="0" xfId="14" applyFont="1" applyAlignment="1">
      <alignment wrapText="1"/>
    </xf>
    <xf numFmtId="0" fontId="34" fillId="0" borderId="0" xfId="14" applyFont="1" applyAlignment="1">
      <alignment horizontal="right" wrapText="1"/>
    </xf>
    <xf numFmtId="0" fontId="36" fillId="0" borderId="0" xfId="14" applyFont="1" applyAlignment="1"/>
    <xf numFmtId="168" fontId="36" fillId="0" borderId="0" xfId="14" applyNumberFormat="1" applyFont="1" applyAlignment="1"/>
    <xf numFmtId="168" fontId="34" fillId="0" borderId="0" xfId="14" applyNumberFormat="1" applyFont="1" applyAlignment="1"/>
    <xf numFmtId="0" fontId="34" fillId="0" borderId="0" xfId="14" applyFont="1" applyAlignment="1">
      <alignment horizontal="right"/>
    </xf>
    <xf numFmtId="167" fontId="34" fillId="0" borderId="0" xfId="14" applyNumberFormat="1" applyFont="1" applyAlignment="1"/>
    <xf numFmtId="168" fontId="34" fillId="0" borderId="0" xfId="14" applyNumberFormat="1" applyFont="1" applyAlignment="1">
      <alignment horizontal="left"/>
    </xf>
    <xf numFmtId="0" fontId="14" fillId="0" borderId="2" xfId="0" applyFont="1" applyBorder="1"/>
    <xf numFmtId="164" fontId="14" fillId="0" borderId="2" xfId="0" applyNumberFormat="1" applyFont="1" applyBorder="1"/>
    <xf numFmtId="167" fontId="1" fillId="0" borderId="0" xfId="11" applyNumberFormat="1" applyFont="1" applyAlignment="1"/>
    <xf numFmtId="2" fontId="14" fillId="0" borderId="0" xfId="0" applyNumberFormat="1" applyFont="1" applyBorder="1"/>
    <xf numFmtId="169" fontId="13" fillId="0" borderId="0" xfId="0" quotePrefix="1" applyNumberFormat="1" applyFont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18" fillId="0" borderId="0" xfId="0" applyNumberFormat="1" applyFont="1" applyAlignment="1">
      <alignment horizontal="right" wrapText="1"/>
    </xf>
  </cellXfs>
  <cellStyles count="15">
    <cellStyle name="Comma 2" xfId="5" xr:uid="{00000000-0005-0000-0000-000000000000}"/>
    <cellStyle name="Hyperlink" xfId="1" builtinId="8"/>
    <cellStyle name="Hyperlink 2" xfId="3" xr:uid="{00000000-0005-0000-0000-000002000000}"/>
    <cellStyle name="Hyperlink 3" xfId="8" xr:uid="{00000000-0005-0000-0000-000003000000}"/>
    <cellStyle name="Hyperlink 4" xfId="10" xr:uid="{00000000-0005-0000-0000-000004000000}"/>
    <cellStyle name="Normal" xfId="0" builtinId="0"/>
    <cellStyle name="Normal 2" xfId="2" xr:uid="{00000000-0005-0000-0000-000006000000}"/>
    <cellStyle name="Normal 3" xfId="7" xr:uid="{00000000-0005-0000-0000-000007000000}"/>
    <cellStyle name="Normal 4" xfId="4" xr:uid="{00000000-0005-0000-0000-000008000000}"/>
    <cellStyle name="Normal 5" xfId="9" xr:uid="{00000000-0005-0000-0000-000009000000}"/>
    <cellStyle name="Normal 6" xfId="11" xr:uid="{00000000-0005-0000-0000-00000A000000}"/>
    <cellStyle name="Normal 7" xfId="13" xr:uid="{00000000-0005-0000-0000-00000B000000}"/>
    <cellStyle name="Normal 8" xfId="12" xr:uid="{00000000-0005-0000-0000-00000C000000}"/>
    <cellStyle name="Normal 9" xfId="14" xr:uid="{4BE1A6F7-8312-42FE-A29B-16DD355F9B4A}"/>
    <cellStyle name="Percent 2" xfId="6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F99E3C"/>
      <color rgb="FF033C59"/>
      <color rgb="FF13B5EA"/>
      <color rgb="FFF99D31"/>
      <color rgb="FF007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Dollars</a:t>
            </a:r>
          </a:p>
        </c:rich>
      </c:tx>
      <c:layout>
        <c:manualLayout>
          <c:xMode val="edge"/>
          <c:yMode val="edge"/>
          <c:x val="2.7363279341943311E-2"/>
          <c:y val="1.7241219405878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1570690421672"/>
          <c:y val="0.11267605633802817"/>
          <c:w val="0.79310798434820162"/>
          <c:h val="0.77228541945150098"/>
        </c:manualLayout>
      </c:layout>
      <c:lineChart>
        <c:grouping val="standard"/>
        <c:varyColors val="0"/>
        <c:ser>
          <c:idx val="0"/>
          <c:order val="0"/>
          <c:tx>
            <c:v>Nominal AWOTE</c:v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'Data 2.1'!$A$49:$A$63</c:f>
              <c:numCache>
                <c:formatCode>mmm\-yyyy</c:formatCode>
                <c:ptCount val="15"/>
                <c:pt idx="0">
                  <c:v>42139</c:v>
                </c:pt>
                <c:pt idx="1">
                  <c:v>42323</c:v>
                </c:pt>
                <c:pt idx="2">
                  <c:v>42505</c:v>
                </c:pt>
                <c:pt idx="3">
                  <c:v>42689</c:v>
                </c:pt>
                <c:pt idx="4">
                  <c:v>42870</c:v>
                </c:pt>
                <c:pt idx="5">
                  <c:v>43054</c:v>
                </c:pt>
                <c:pt idx="6">
                  <c:v>43235</c:v>
                </c:pt>
                <c:pt idx="7">
                  <c:v>43419</c:v>
                </c:pt>
                <c:pt idx="8">
                  <c:v>43600</c:v>
                </c:pt>
                <c:pt idx="9">
                  <c:v>43784</c:v>
                </c:pt>
                <c:pt idx="10">
                  <c:v>43966</c:v>
                </c:pt>
                <c:pt idx="11">
                  <c:v>44150</c:v>
                </c:pt>
                <c:pt idx="12">
                  <c:v>44331</c:v>
                </c:pt>
                <c:pt idx="13">
                  <c:v>44515</c:v>
                </c:pt>
                <c:pt idx="14">
                  <c:v>44696</c:v>
                </c:pt>
              </c:numCache>
            </c:numRef>
          </c:cat>
          <c:val>
            <c:numRef>
              <c:f>'Data 2.1'!$B$49:$B$63</c:f>
              <c:numCache>
                <c:formatCode>0.00;\-0.00;0.00;@</c:formatCode>
                <c:ptCount val="15"/>
                <c:pt idx="0">
                  <c:v>1483.1</c:v>
                </c:pt>
                <c:pt idx="1">
                  <c:v>1500.5</c:v>
                </c:pt>
                <c:pt idx="2">
                  <c:v>1516</c:v>
                </c:pt>
                <c:pt idx="3">
                  <c:v>1533.4</c:v>
                </c:pt>
                <c:pt idx="4">
                  <c:v>1543.2</c:v>
                </c:pt>
                <c:pt idx="5">
                  <c:v>1569.6</c:v>
                </c:pt>
                <c:pt idx="6">
                  <c:v>1585.3</c:v>
                </c:pt>
                <c:pt idx="7">
                  <c:v>1605.5</c:v>
                </c:pt>
                <c:pt idx="8">
                  <c:v>1634.8</c:v>
                </c:pt>
                <c:pt idx="9">
                  <c:v>1658.4</c:v>
                </c:pt>
                <c:pt idx="10">
                  <c:v>1713.9</c:v>
                </c:pt>
                <c:pt idx="11">
                  <c:v>1711.6</c:v>
                </c:pt>
                <c:pt idx="12">
                  <c:v>1737.1</c:v>
                </c:pt>
                <c:pt idx="13">
                  <c:v>1748.4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B-4D7C-9407-3B18413714C5}"/>
            </c:ext>
          </c:extLst>
        </c:ser>
        <c:ser>
          <c:idx val="1"/>
          <c:order val="1"/>
          <c:tx>
            <c:v>Real AWOTE (November 2021 dollars)</c:v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'Data 2.1'!$A$49:$A$63</c:f>
              <c:numCache>
                <c:formatCode>mmm\-yyyy</c:formatCode>
                <c:ptCount val="15"/>
                <c:pt idx="0">
                  <c:v>42139</c:v>
                </c:pt>
                <c:pt idx="1">
                  <c:v>42323</c:v>
                </c:pt>
                <c:pt idx="2">
                  <c:v>42505</c:v>
                </c:pt>
                <c:pt idx="3">
                  <c:v>42689</c:v>
                </c:pt>
                <c:pt idx="4">
                  <c:v>42870</c:v>
                </c:pt>
                <c:pt idx="5">
                  <c:v>43054</c:v>
                </c:pt>
                <c:pt idx="6">
                  <c:v>43235</c:v>
                </c:pt>
                <c:pt idx="7">
                  <c:v>43419</c:v>
                </c:pt>
                <c:pt idx="8">
                  <c:v>43600</c:v>
                </c:pt>
                <c:pt idx="9">
                  <c:v>43784</c:v>
                </c:pt>
                <c:pt idx="10">
                  <c:v>43966</c:v>
                </c:pt>
                <c:pt idx="11">
                  <c:v>44150</c:v>
                </c:pt>
                <c:pt idx="12">
                  <c:v>44331</c:v>
                </c:pt>
                <c:pt idx="13">
                  <c:v>44515</c:v>
                </c:pt>
                <c:pt idx="14">
                  <c:v>44696</c:v>
                </c:pt>
              </c:numCache>
            </c:numRef>
          </c:cat>
          <c:val>
            <c:numRef>
              <c:f>'Data 2.1'!$F$49:$F$63</c:f>
              <c:numCache>
                <c:formatCode>0.00</c:formatCode>
                <c:ptCount val="15"/>
                <c:pt idx="0">
                  <c:v>1673.4886511627903</c:v>
                </c:pt>
                <c:pt idx="1">
                  <c:v>1679.0650369003688</c:v>
                </c:pt>
                <c:pt idx="2">
                  <c:v>1693.2854511970536</c:v>
                </c:pt>
                <c:pt idx="3">
                  <c:v>1690.9220000000003</c:v>
                </c:pt>
                <c:pt idx="4">
                  <c:v>1690.9680216802169</c:v>
                </c:pt>
                <c:pt idx="5">
                  <c:v>1698.4164139161462</c:v>
                </c:pt>
                <c:pt idx="6">
                  <c:v>1701.742389380531</c:v>
                </c:pt>
                <c:pt idx="7">
                  <c:v>1706.8111305872042</c:v>
                </c:pt>
                <c:pt idx="8">
                  <c:v>1727.3627177700346</c:v>
                </c:pt>
                <c:pt idx="9">
                  <c:v>1731.1869191049914</c:v>
                </c:pt>
                <c:pt idx="10">
                  <c:v>1817.273339160839</c:v>
                </c:pt>
                <c:pt idx="11">
                  <c:v>1771.4767918088735</c:v>
                </c:pt>
                <c:pt idx="12">
                  <c:v>1773.6551346801346</c:v>
                </c:pt>
                <c:pt idx="13">
                  <c:v>1748.4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B-4D7C-9407-3B1841371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665088"/>
        <c:axId val="278884352"/>
      </c:lineChart>
      <c:dateAx>
        <c:axId val="278665088"/>
        <c:scaling>
          <c:orientation val="minMax"/>
          <c:min val="42125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8884352"/>
        <c:crosses val="autoZero"/>
        <c:auto val="0"/>
        <c:lblOffset val="100"/>
        <c:baseTimeUnit val="months"/>
        <c:majorUnit val="12"/>
        <c:majorTimeUnit val="months"/>
        <c:minorUnit val="6"/>
        <c:minorTimeUnit val="months"/>
      </c:dateAx>
      <c:valAx>
        <c:axId val="278884352"/>
        <c:scaling>
          <c:orientation val="minMax"/>
          <c:max val="1850"/>
          <c:min val="1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8665088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088157208014702"/>
          <c:y val="0.69818599549098148"/>
          <c:w val="0.67408352053975962"/>
          <c:h val="0.16512917284875889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Calibri" panose="020F0502020204030204" pitchFamily="34" charset="0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044" r="0.750000000000010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9390766301761"/>
          <c:y val="0.10477146155935887"/>
          <c:w val="0.83801681738854517"/>
          <c:h val="0.78665851670741649"/>
        </c:manualLayout>
      </c:layout>
      <c:lineChart>
        <c:grouping val="standard"/>
        <c:varyColors val="0"/>
        <c:ser>
          <c:idx val="0"/>
          <c:order val="0"/>
          <c:tx>
            <c:v>Nominal</c:v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'Data 2.1'!$A$19:$A$63</c:f>
              <c:numCache>
                <c:formatCode>mmm\-yyyy</c:formatCode>
                <c:ptCount val="45"/>
                <c:pt idx="0">
                  <c:v>36661</c:v>
                </c:pt>
                <c:pt idx="1">
                  <c:v>36845</c:v>
                </c:pt>
                <c:pt idx="2">
                  <c:v>37026</c:v>
                </c:pt>
                <c:pt idx="3">
                  <c:v>37210</c:v>
                </c:pt>
                <c:pt idx="4">
                  <c:v>37391</c:v>
                </c:pt>
                <c:pt idx="5">
                  <c:v>37575</c:v>
                </c:pt>
                <c:pt idx="6">
                  <c:v>37756</c:v>
                </c:pt>
                <c:pt idx="7">
                  <c:v>37940</c:v>
                </c:pt>
                <c:pt idx="8">
                  <c:v>38122</c:v>
                </c:pt>
                <c:pt idx="9">
                  <c:v>38306</c:v>
                </c:pt>
                <c:pt idx="10">
                  <c:v>38487</c:v>
                </c:pt>
                <c:pt idx="11">
                  <c:v>38671</c:v>
                </c:pt>
                <c:pt idx="12">
                  <c:v>38852</c:v>
                </c:pt>
                <c:pt idx="13">
                  <c:v>39036</c:v>
                </c:pt>
                <c:pt idx="14">
                  <c:v>39217</c:v>
                </c:pt>
                <c:pt idx="15">
                  <c:v>39401</c:v>
                </c:pt>
                <c:pt idx="16">
                  <c:v>39583</c:v>
                </c:pt>
                <c:pt idx="17">
                  <c:v>39767</c:v>
                </c:pt>
                <c:pt idx="18">
                  <c:v>39948</c:v>
                </c:pt>
                <c:pt idx="19">
                  <c:v>40132</c:v>
                </c:pt>
                <c:pt idx="20">
                  <c:v>40313</c:v>
                </c:pt>
                <c:pt idx="21">
                  <c:v>40497</c:v>
                </c:pt>
                <c:pt idx="22">
                  <c:v>40678</c:v>
                </c:pt>
                <c:pt idx="23">
                  <c:v>40862</c:v>
                </c:pt>
                <c:pt idx="24">
                  <c:v>41044</c:v>
                </c:pt>
                <c:pt idx="25">
                  <c:v>41228</c:v>
                </c:pt>
                <c:pt idx="26">
                  <c:v>41409</c:v>
                </c:pt>
                <c:pt idx="27">
                  <c:v>41593</c:v>
                </c:pt>
                <c:pt idx="28">
                  <c:v>41774</c:v>
                </c:pt>
                <c:pt idx="29">
                  <c:v>41958</c:v>
                </c:pt>
                <c:pt idx="30">
                  <c:v>42139</c:v>
                </c:pt>
                <c:pt idx="31">
                  <c:v>42323</c:v>
                </c:pt>
                <c:pt idx="32">
                  <c:v>42505</c:v>
                </c:pt>
                <c:pt idx="33">
                  <c:v>42689</c:v>
                </c:pt>
                <c:pt idx="34">
                  <c:v>42870</c:v>
                </c:pt>
                <c:pt idx="35">
                  <c:v>43054</c:v>
                </c:pt>
                <c:pt idx="36">
                  <c:v>43235</c:v>
                </c:pt>
                <c:pt idx="37">
                  <c:v>43419</c:v>
                </c:pt>
                <c:pt idx="38">
                  <c:v>43600</c:v>
                </c:pt>
                <c:pt idx="39">
                  <c:v>43784</c:v>
                </c:pt>
                <c:pt idx="40">
                  <c:v>43966</c:v>
                </c:pt>
                <c:pt idx="41">
                  <c:v>44150</c:v>
                </c:pt>
                <c:pt idx="42">
                  <c:v>44331</c:v>
                </c:pt>
                <c:pt idx="43">
                  <c:v>44515</c:v>
                </c:pt>
                <c:pt idx="44">
                  <c:v>44696</c:v>
                </c:pt>
              </c:numCache>
            </c:numRef>
          </c:cat>
          <c:val>
            <c:numRef>
              <c:f>'Data 2.1'!$C$19:$C$63</c:f>
              <c:numCache>
                <c:formatCode>0.0</c:formatCode>
                <c:ptCount val="45"/>
                <c:pt idx="0">
                  <c:v>4.088176352705414</c:v>
                </c:pt>
                <c:pt idx="1">
                  <c:v>4.9027339642481689</c:v>
                </c:pt>
                <c:pt idx="2">
                  <c:v>5.095623154922337</c:v>
                </c:pt>
                <c:pt idx="3">
                  <c:v>5.5757423881719079</c:v>
                </c:pt>
                <c:pt idx="4">
                  <c:v>5.0439667806546256</c:v>
                </c:pt>
                <c:pt idx="5">
                  <c:v>4.6878708758604315</c:v>
                </c:pt>
                <c:pt idx="6">
                  <c:v>6.1271945122660076</c:v>
                </c:pt>
                <c:pt idx="7">
                  <c:v>5.328194082303594</c:v>
                </c:pt>
                <c:pt idx="8">
                  <c:v>2.8702892199824763</c:v>
                </c:pt>
                <c:pt idx="9">
                  <c:v>3.8639543644387015</c:v>
                </c:pt>
                <c:pt idx="10">
                  <c:v>5.8359957401490901</c:v>
                </c:pt>
                <c:pt idx="11">
                  <c:v>4.8497409326424821</c:v>
                </c:pt>
                <c:pt idx="12">
                  <c:v>3.219963775407527</c:v>
                </c:pt>
                <c:pt idx="13">
                  <c:v>3.1923305000988291</c:v>
                </c:pt>
                <c:pt idx="14">
                  <c:v>4.9717293819457984</c:v>
                </c:pt>
                <c:pt idx="15">
                  <c:v>5.2198065319413853</c:v>
                </c:pt>
                <c:pt idx="16">
                  <c:v>3.9747399702823141</c:v>
                </c:pt>
                <c:pt idx="17">
                  <c:v>5.4068814855270428</c:v>
                </c:pt>
                <c:pt idx="18">
                  <c:v>6.0914612361557738</c:v>
                </c:pt>
                <c:pt idx="19">
                  <c:v>5.9412780656303932</c:v>
                </c:pt>
                <c:pt idx="20">
                  <c:v>5.2449907391816772</c:v>
                </c:pt>
                <c:pt idx="21">
                  <c:v>3.945223345288563</c:v>
                </c:pt>
                <c:pt idx="22">
                  <c:v>4.3676505879529754</c:v>
                </c:pt>
                <c:pt idx="23">
                  <c:v>4.3052070263487972</c:v>
                </c:pt>
                <c:pt idx="24">
                  <c:v>3.410745765310033</c:v>
                </c:pt>
                <c:pt idx="25">
                  <c:v>4.9545146981430044</c:v>
                </c:pt>
                <c:pt idx="26">
                  <c:v>5.3142603024014257</c:v>
                </c:pt>
                <c:pt idx="27">
                  <c:v>2.9369627507163325</c:v>
                </c:pt>
                <c:pt idx="28">
                  <c:v>2.3365472587796337</c:v>
                </c:pt>
                <c:pt idx="29">
                  <c:v>2.7835768963117609</c:v>
                </c:pt>
                <c:pt idx="30">
                  <c:v>1.9943607729867272</c:v>
                </c:pt>
                <c:pt idx="31">
                  <c:v>1.5910629654705484</c:v>
                </c:pt>
                <c:pt idx="32">
                  <c:v>2.2183264783224388</c:v>
                </c:pt>
                <c:pt idx="33">
                  <c:v>2.1926024658447245</c:v>
                </c:pt>
                <c:pt idx="34">
                  <c:v>1.7941952506596335</c:v>
                </c:pt>
                <c:pt idx="35">
                  <c:v>2.3607669231772412</c:v>
                </c:pt>
                <c:pt idx="36">
                  <c:v>2.7280974598237369</c:v>
                </c:pt>
                <c:pt idx="37">
                  <c:v>2.2872069317023502</c:v>
                </c:pt>
                <c:pt idx="38">
                  <c:v>3.1224373935532705</c:v>
                </c:pt>
                <c:pt idx="39">
                  <c:v>3.2949236997820051</c:v>
                </c:pt>
                <c:pt idx="40">
                  <c:v>4.8385123562515373</c:v>
                </c:pt>
                <c:pt idx="41">
                  <c:v>3.2079112397491452</c:v>
                </c:pt>
                <c:pt idx="42">
                  <c:v>1.3536379018612414</c:v>
                </c:pt>
                <c:pt idx="43">
                  <c:v>2.1500350549193845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F-4849-90F0-E39139D69245}"/>
            </c:ext>
          </c:extLst>
        </c:ser>
        <c:ser>
          <c:idx val="1"/>
          <c:order val="1"/>
          <c:tx>
            <c:v>Real</c:v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'Data 2.1'!$A$19:$A$63</c:f>
              <c:numCache>
                <c:formatCode>mmm\-yyyy</c:formatCode>
                <c:ptCount val="45"/>
                <c:pt idx="0">
                  <c:v>36661</c:v>
                </c:pt>
                <c:pt idx="1">
                  <c:v>36845</c:v>
                </c:pt>
                <c:pt idx="2">
                  <c:v>37026</c:v>
                </c:pt>
                <c:pt idx="3">
                  <c:v>37210</c:v>
                </c:pt>
                <c:pt idx="4">
                  <c:v>37391</c:v>
                </c:pt>
                <c:pt idx="5">
                  <c:v>37575</c:v>
                </c:pt>
                <c:pt idx="6">
                  <c:v>37756</c:v>
                </c:pt>
                <c:pt idx="7">
                  <c:v>37940</c:v>
                </c:pt>
                <c:pt idx="8">
                  <c:v>38122</c:v>
                </c:pt>
                <c:pt idx="9">
                  <c:v>38306</c:v>
                </c:pt>
                <c:pt idx="10">
                  <c:v>38487</c:v>
                </c:pt>
                <c:pt idx="11">
                  <c:v>38671</c:v>
                </c:pt>
                <c:pt idx="12">
                  <c:v>38852</c:v>
                </c:pt>
                <c:pt idx="13">
                  <c:v>39036</c:v>
                </c:pt>
                <c:pt idx="14">
                  <c:v>39217</c:v>
                </c:pt>
                <c:pt idx="15">
                  <c:v>39401</c:v>
                </c:pt>
                <c:pt idx="16">
                  <c:v>39583</c:v>
                </c:pt>
                <c:pt idx="17">
                  <c:v>39767</c:v>
                </c:pt>
                <c:pt idx="18">
                  <c:v>39948</c:v>
                </c:pt>
                <c:pt idx="19">
                  <c:v>40132</c:v>
                </c:pt>
                <c:pt idx="20">
                  <c:v>40313</c:v>
                </c:pt>
                <c:pt idx="21">
                  <c:v>40497</c:v>
                </c:pt>
                <c:pt idx="22">
                  <c:v>40678</c:v>
                </c:pt>
                <c:pt idx="23">
                  <c:v>40862</c:v>
                </c:pt>
                <c:pt idx="24">
                  <c:v>41044</c:v>
                </c:pt>
                <c:pt idx="25">
                  <c:v>41228</c:v>
                </c:pt>
                <c:pt idx="26">
                  <c:v>41409</c:v>
                </c:pt>
                <c:pt idx="27">
                  <c:v>41593</c:v>
                </c:pt>
                <c:pt idx="28">
                  <c:v>41774</c:v>
                </c:pt>
                <c:pt idx="29">
                  <c:v>41958</c:v>
                </c:pt>
                <c:pt idx="30">
                  <c:v>42139</c:v>
                </c:pt>
                <c:pt idx="31">
                  <c:v>42323</c:v>
                </c:pt>
                <c:pt idx="32">
                  <c:v>42505</c:v>
                </c:pt>
                <c:pt idx="33">
                  <c:v>42689</c:v>
                </c:pt>
                <c:pt idx="34">
                  <c:v>42870</c:v>
                </c:pt>
                <c:pt idx="35">
                  <c:v>43054</c:v>
                </c:pt>
                <c:pt idx="36">
                  <c:v>43235</c:v>
                </c:pt>
                <c:pt idx="37">
                  <c:v>43419</c:v>
                </c:pt>
                <c:pt idx="38">
                  <c:v>43600</c:v>
                </c:pt>
                <c:pt idx="39">
                  <c:v>43784</c:v>
                </c:pt>
                <c:pt idx="40">
                  <c:v>43966</c:v>
                </c:pt>
                <c:pt idx="41">
                  <c:v>44150</c:v>
                </c:pt>
                <c:pt idx="42">
                  <c:v>44331</c:v>
                </c:pt>
                <c:pt idx="43">
                  <c:v>44515</c:v>
                </c:pt>
                <c:pt idx="44">
                  <c:v>44696</c:v>
                </c:pt>
              </c:numCache>
            </c:numRef>
          </c:cat>
          <c:val>
            <c:numRef>
              <c:f>'Data 2.1'!$G$19:$G$63</c:f>
              <c:numCache>
                <c:formatCode>0.0</c:formatCode>
                <c:ptCount val="45"/>
                <c:pt idx="0">
                  <c:v>0.97442748745353125</c:v>
                </c:pt>
                <c:pt idx="1">
                  <c:v>-0.83749771642204851</c:v>
                </c:pt>
                <c:pt idx="2">
                  <c:v>-0.97029871844900273</c:v>
                </c:pt>
                <c:pt idx="3">
                  <c:v>2.3552621826971607</c:v>
                </c:pt>
                <c:pt idx="4">
                  <c:v>2.1641713467202197</c:v>
                </c:pt>
                <c:pt idx="5">
                  <c:v>1.7199157737097432</c:v>
                </c:pt>
                <c:pt idx="6">
                  <c:v>3.4267569928699309</c:v>
                </c:pt>
                <c:pt idx="7">
                  <c:v>2.8109164878837545</c:v>
                </c:pt>
                <c:pt idx="8">
                  <c:v>0.31767658425089401</c:v>
                </c:pt>
                <c:pt idx="9">
                  <c:v>1.3151456683788685</c:v>
                </c:pt>
                <c:pt idx="10">
                  <c:v>3.2733808311866599</c:v>
                </c:pt>
                <c:pt idx="11">
                  <c:v>1.9720034130114898</c:v>
                </c:pt>
                <c:pt idx="12">
                  <c:v>-0.74541317987590217</c:v>
                </c:pt>
                <c:pt idx="13">
                  <c:v>-0.14414207958104877</c:v>
                </c:pt>
                <c:pt idx="14">
                  <c:v>2.8172355063756491</c:v>
                </c:pt>
                <c:pt idx="15">
                  <c:v>2.2675111747039884</c:v>
                </c:pt>
                <c:pt idx="16">
                  <c:v>-0.4521321463563352</c:v>
                </c:pt>
                <c:pt idx="17">
                  <c:v>1.6423500039010446</c:v>
                </c:pt>
                <c:pt idx="18">
                  <c:v>4.6068659766616564</c:v>
                </c:pt>
                <c:pt idx="19">
                  <c:v>3.8067242127704142</c:v>
                </c:pt>
                <c:pt idx="20">
                  <c:v>2.0590776583505139</c:v>
                </c:pt>
                <c:pt idx="21">
                  <c:v>1.1561874247751476</c:v>
                </c:pt>
                <c:pt idx="22">
                  <c:v>0.79053353151101979</c:v>
                </c:pt>
                <c:pt idx="23">
                  <c:v>1.2742941969258259</c:v>
                </c:pt>
                <c:pt idx="24">
                  <c:v>2.1747607561628977</c:v>
                </c:pt>
                <c:pt idx="25">
                  <c:v>2.6907898713203271</c:v>
                </c:pt>
                <c:pt idx="26">
                  <c:v>2.8555616182986854</c:v>
                </c:pt>
                <c:pt idx="27">
                  <c:v>0.18673855508649551</c:v>
                </c:pt>
                <c:pt idx="28">
                  <c:v>-0.65914014917332309</c:v>
                </c:pt>
                <c:pt idx="29">
                  <c:v>1.0480193126967507</c:v>
                </c:pt>
                <c:pt idx="30">
                  <c:v>0.47630517078412793</c:v>
                </c:pt>
                <c:pt idx="31">
                  <c:v>-9.5873504435806514E-2</c:v>
                </c:pt>
                <c:pt idx="32">
                  <c:v>1.1829658970503223</c:v>
                </c:pt>
                <c:pt idx="33">
                  <c:v>0.70616461179609546</c:v>
                </c:pt>
                <c:pt idx="34">
                  <c:v>-0.13685994379733171</c:v>
                </c:pt>
                <c:pt idx="35">
                  <c:v>0.44321464361726665</c:v>
                </c:pt>
                <c:pt idx="36">
                  <c:v>0.63717158232290072</c:v>
                </c:pt>
                <c:pt idx="37">
                  <c:v>0.49426728346917703</c:v>
                </c:pt>
                <c:pt idx="38">
                  <c:v>1.5055350650829065</c:v>
                </c:pt>
                <c:pt idx="39">
                  <c:v>1.4281479702678683</c:v>
                </c:pt>
                <c:pt idx="40">
                  <c:v>5.2050805812733945</c:v>
                </c:pt>
                <c:pt idx="41">
                  <c:v>2.3272976626181783</c:v>
                </c:pt>
                <c:pt idx="42">
                  <c:v>-2.4002005389484218</c:v>
                </c:pt>
                <c:pt idx="43">
                  <c:v>-1.3026866575717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F-4849-90F0-E39139D6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656512"/>
        <c:axId val="280658688"/>
      </c:lineChart>
      <c:dateAx>
        <c:axId val="2806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050" b="0" i="0" baseline="0">
                    <a:effectLst/>
                  </a:rPr>
                  <a:t>Annual change – per cent</a:t>
                </a:r>
                <a:endParaRPr lang="en-AU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2.6667935903538002E-2"/>
              <c:y val="1.1510459114371095E-2"/>
            </c:manualLayout>
          </c:layout>
          <c:overlay val="0"/>
        </c:title>
        <c:numFmt formatCode="yyyy" sourceLinked="0"/>
        <c:majorTickMark val="none"/>
        <c:minorTickMark val="none"/>
        <c:tickLblPos val="low"/>
        <c:spPr>
          <a:ln>
            <a:noFill/>
          </a:ln>
        </c:spPr>
        <c:crossAx val="280658688"/>
        <c:crosses val="autoZero"/>
        <c:auto val="0"/>
        <c:lblOffset val="100"/>
        <c:baseTimeUnit val="months"/>
        <c:majorUnit val="40"/>
        <c:majorTimeUnit val="months"/>
        <c:minorUnit val="6"/>
      </c:dateAx>
      <c:valAx>
        <c:axId val="2806586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noFill/>
          </a:ln>
        </c:spPr>
        <c:crossAx val="280656512"/>
        <c:crosses val="autoZero"/>
        <c:crossBetween val="between"/>
        <c:majorUnit val="1.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8745736142463004"/>
          <c:y val="7.9634610160282546E-2"/>
          <c:w val="0.79652958908456295"/>
          <c:h val="0.16064758217875577"/>
        </c:manualLayout>
      </c:layout>
      <c:overlay val="0"/>
      <c:txPr>
        <a:bodyPr/>
        <a:lstStyle/>
        <a:p>
          <a:pPr>
            <a:defRPr sz="90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398BCA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2.1'!$C$7</c:f>
              <c:strCache>
                <c:ptCount val="1"/>
                <c:pt idx="0">
                  <c:v>Nominal
annual change (%)</c:v>
                </c:pt>
              </c:strCache>
            </c:strRef>
          </c:tx>
          <c:marker>
            <c:symbol val="none"/>
          </c:marker>
          <c:cat>
            <c:numRef>
              <c:f>'Data 2.1'!$A$10:$A$56</c:f>
              <c:numCache>
                <c:formatCode>mmm\-yyyy</c:formatCode>
                <c:ptCount val="47"/>
                <c:pt idx="0">
                  <c:v>35018</c:v>
                </c:pt>
                <c:pt idx="1">
                  <c:v>35200</c:v>
                </c:pt>
                <c:pt idx="2">
                  <c:v>35384</c:v>
                </c:pt>
                <c:pt idx="3">
                  <c:v>35565</c:v>
                </c:pt>
                <c:pt idx="4">
                  <c:v>35749</c:v>
                </c:pt>
                <c:pt idx="5">
                  <c:v>35930</c:v>
                </c:pt>
                <c:pt idx="6">
                  <c:v>36114</c:v>
                </c:pt>
                <c:pt idx="7">
                  <c:v>36295</c:v>
                </c:pt>
                <c:pt idx="8">
                  <c:v>36479</c:v>
                </c:pt>
                <c:pt idx="9">
                  <c:v>36661</c:v>
                </c:pt>
                <c:pt idx="10">
                  <c:v>36845</c:v>
                </c:pt>
                <c:pt idx="11">
                  <c:v>37026</c:v>
                </c:pt>
                <c:pt idx="12">
                  <c:v>37210</c:v>
                </c:pt>
                <c:pt idx="13">
                  <c:v>37391</c:v>
                </c:pt>
                <c:pt idx="14">
                  <c:v>37575</c:v>
                </c:pt>
                <c:pt idx="15">
                  <c:v>37756</c:v>
                </c:pt>
                <c:pt idx="16">
                  <c:v>37940</c:v>
                </c:pt>
                <c:pt idx="17">
                  <c:v>38122</c:v>
                </c:pt>
                <c:pt idx="18">
                  <c:v>38306</c:v>
                </c:pt>
                <c:pt idx="19">
                  <c:v>38487</c:v>
                </c:pt>
                <c:pt idx="20">
                  <c:v>38671</c:v>
                </c:pt>
                <c:pt idx="21">
                  <c:v>38852</c:v>
                </c:pt>
                <c:pt idx="22">
                  <c:v>39036</c:v>
                </c:pt>
                <c:pt idx="23">
                  <c:v>39217</c:v>
                </c:pt>
                <c:pt idx="24">
                  <c:v>39401</c:v>
                </c:pt>
                <c:pt idx="25">
                  <c:v>39583</c:v>
                </c:pt>
                <c:pt idx="26">
                  <c:v>39767</c:v>
                </c:pt>
                <c:pt idx="27">
                  <c:v>39948</c:v>
                </c:pt>
                <c:pt idx="28">
                  <c:v>40132</c:v>
                </c:pt>
                <c:pt idx="29">
                  <c:v>40313</c:v>
                </c:pt>
                <c:pt idx="30">
                  <c:v>40497</c:v>
                </c:pt>
                <c:pt idx="31">
                  <c:v>40678</c:v>
                </c:pt>
                <c:pt idx="32">
                  <c:v>40862</c:v>
                </c:pt>
                <c:pt idx="33">
                  <c:v>41044</c:v>
                </c:pt>
                <c:pt idx="34">
                  <c:v>41228</c:v>
                </c:pt>
                <c:pt idx="35">
                  <c:v>41409</c:v>
                </c:pt>
                <c:pt idx="36">
                  <c:v>41593</c:v>
                </c:pt>
                <c:pt idx="37">
                  <c:v>41774</c:v>
                </c:pt>
                <c:pt idx="38">
                  <c:v>41958</c:v>
                </c:pt>
                <c:pt idx="39">
                  <c:v>42139</c:v>
                </c:pt>
                <c:pt idx="40">
                  <c:v>42323</c:v>
                </c:pt>
                <c:pt idx="41">
                  <c:v>42505</c:v>
                </c:pt>
                <c:pt idx="42">
                  <c:v>42689</c:v>
                </c:pt>
                <c:pt idx="43">
                  <c:v>42870</c:v>
                </c:pt>
                <c:pt idx="44">
                  <c:v>43054</c:v>
                </c:pt>
                <c:pt idx="45">
                  <c:v>43235</c:v>
                </c:pt>
                <c:pt idx="46">
                  <c:v>43419</c:v>
                </c:pt>
              </c:numCache>
            </c:numRef>
          </c:cat>
          <c:val>
            <c:numRef>
              <c:f>'Data 2.1'!$C$10:$C$56</c:f>
              <c:numCache>
                <c:formatCode>0.0</c:formatCode>
                <c:ptCount val="47"/>
                <c:pt idx="0">
                  <c:v>4.9357244881764837</c:v>
                </c:pt>
                <c:pt idx="1">
                  <c:v>3.9493983338475633</c:v>
                </c:pt>
                <c:pt idx="2">
                  <c:v>3.7658802177858401</c:v>
                </c:pt>
                <c:pt idx="3">
                  <c:v>3.3392698130008904</c:v>
                </c:pt>
                <c:pt idx="4">
                  <c:v>3.5709080308992855</c:v>
                </c:pt>
                <c:pt idx="5">
                  <c:v>4.2223179663938089</c:v>
                </c:pt>
                <c:pt idx="6">
                  <c:v>4.0669856459330109</c:v>
                </c:pt>
                <c:pt idx="7">
                  <c:v>3.1417941298056986</c:v>
                </c:pt>
                <c:pt idx="8">
                  <c:v>2.8803245436105414</c:v>
                </c:pt>
                <c:pt idx="9">
                  <c:v>4.088176352705414</c:v>
                </c:pt>
                <c:pt idx="10">
                  <c:v>4.9027339642481689</c:v>
                </c:pt>
                <c:pt idx="11">
                  <c:v>5.095623154922337</c:v>
                </c:pt>
                <c:pt idx="12">
                  <c:v>5.5757423881719079</c:v>
                </c:pt>
                <c:pt idx="13">
                  <c:v>5.0439667806546256</c:v>
                </c:pt>
                <c:pt idx="14">
                  <c:v>4.6878708758604315</c:v>
                </c:pt>
                <c:pt idx="15">
                  <c:v>6.1271945122660076</c:v>
                </c:pt>
                <c:pt idx="16">
                  <c:v>5.328194082303594</c:v>
                </c:pt>
                <c:pt idx="17">
                  <c:v>2.8702892199824763</c:v>
                </c:pt>
                <c:pt idx="18">
                  <c:v>3.8639543644387015</c:v>
                </c:pt>
                <c:pt idx="19">
                  <c:v>5.8359957401490901</c:v>
                </c:pt>
                <c:pt idx="20">
                  <c:v>4.8497409326424821</c:v>
                </c:pt>
                <c:pt idx="21">
                  <c:v>3.219963775407527</c:v>
                </c:pt>
                <c:pt idx="22">
                  <c:v>3.1923305000988291</c:v>
                </c:pt>
                <c:pt idx="23">
                  <c:v>4.9717293819457984</c:v>
                </c:pt>
                <c:pt idx="24">
                  <c:v>5.2198065319413853</c:v>
                </c:pt>
                <c:pt idx="25">
                  <c:v>3.9747399702823141</c:v>
                </c:pt>
                <c:pt idx="26">
                  <c:v>5.4068814855270428</c:v>
                </c:pt>
                <c:pt idx="27">
                  <c:v>6.0914612361557738</c:v>
                </c:pt>
                <c:pt idx="28">
                  <c:v>5.9412780656303932</c:v>
                </c:pt>
                <c:pt idx="29">
                  <c:v>5.2449907391816772</c:v>
                </c:pt>
                <c:pt idx="30">
                  <c:v>3.945223345288563</c:v>
                </c:pt>
                <c:pt idx="31">
                  <c:v>4.3676505879529754</c:v>
                </c:pt>
                <c:pt idx="32">
                  <c:v>4.3052070263487972</c:v>
                </c:pt>
                <c:pt idx="33">
                  <c:v>3.410745765310033</c:v>
                </c:pt>
                <c:pt idx="34">
                  <c:v>4.9545146981430044</c:v>
                </c:pt>
                <c:pt idx="35">
                  <c:v>5.3142603024014257</c:v>
                </c:pt>
                <c:pt idx="36">
                  <c:v>2.9369627507163325</c:v>
                </c:pt>
                <c:pt idx="37">
                  <c:v>2.3365472587796337</c:v>
                </c:pt>
                <c:pt idx="38">
                  <c:v>2.7835768963117609</c:v>
                </c:pt>
                <c:pt idx="39">
                  <c:v>1.9943607729867272</c:v>
                </c:pt>
                <c:pt idx="40">
                  <c:v>1.5910629654705484</c:v>
                </c:pt>
                <c:pt idx="41">
                  <c:v>2.2183264783224388</c:v>
                </c:pt>
                <c:pt idx="42">
                  <c:v>2.1926024658447245</c:v>
                </c:pt>
                <c:pt idx="43">
                  <c:v>1.7941952506596335</c:v>
                </c:pt>
                <c:pt idx="44">
                  <c:v>2.3607669231772412</c:v>
                </c:pt>
                <c:pt idx="45">
                  <c:v>2.7280974598237369</c:v>
                </c:pt>
                <c:pt idx="46">
                  <c:v>2.2872069317023502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1-4FD3-BB3A-477BA941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931712"/>
        <c:axId val="280937600"/>
      </c:lineChart>
      <c:catAx>
        <c:axId val="280931712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crossAx val="280937600"/>
        <c:crosses val="autoZero"/>
        <c:auto val="0"/>
        <c:lblAlgn val="ctr"/>
        <c:lblOffset val="100"/>
        <c:noMultiLvlLbl val="1"/>
      </c:catAx>
      <c:valAx>
        <c:axId val="28093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8093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2.1'!$G$7</c:f>
              <c:strCache>
                <c:ptCount val="1"/>
                <c:pt idx="0">
                  <c:v>Real annual
change (%)</c:v>
                </c:pt>
              </c:strCache>
            </c:strRef>
          </c:tx>
          <c:marker>
            <c:symbol val="none"/>
          </c:marker>
          <c:cat>
            <c:numRef>
              <c:f>'Data 2.1'!$A$10:$A$56</c:f>
              <c:numCache>
                <c:formatCode>mmm\-yyyy</c:formatCode>
                <c:ptCount val="47"/>
                <c:pt idx="0">
                  <c:v>35018</c:v>
                </c:pt>
                <c:pt idx="1">
                  <c:v>35200</c:v>
                </c:pt>
                <c:pt idx="2">
                  <c:v>35384</c:v>
                </c:pt>
                <c:pt idx="3">
                  <c:v>35565</c:v>
                </c:pt>
                <c:pt idx="4">
                  <c:v>35749</c:v>
                </c:pt>
                <c:pt idx="5">
                  <c:v>35930</c:v>
                </c:pt>
                <c:pt idx="6">
                  <c:v>36114</c:v>
                </c:pt>
                <c:pt idx="7">
                  <c:v>36295</c:v>
                </c:pt>
                <c:pt idx="8">
                  <c:v>36479</c:v>
                </c:pt>
                <c:pt idx="9">
                  <c:v>36661</c:v>
                </c:pt>
                <c:pt idx="10">
                  <c:v>36845</c:v>
                </c:pt>
                <c:pt idx="11">
                  <c:v>37026</c:v>
                </c:pt>
                <c:pt idx="12">
                  <c:v>37210</c:v>
                </c:pt>
                <c:pt idx="13">
                  <c:v>37391</c:v>
                </c:pt>
                <c:pt idx="14">
                  <c:v>37575</c:v>
                </c:pt>
                <c:pt idx="15">
                  <c:v>37756</c:v>
                </c:pt>
                <c:pt idx="16">
                  <c:v>37940</c:v>
                </c:pt>
                <c:pt idx="17">
                  <c:v>38122</c:v>
                </c:pt>
                <c:pt idx="18">
                  <c:v>38306</c:v>
                </c:pt>
                <c:pt idx="19">
                  <c:v>38487</c:v>
                </c:pt>
                <c:pt idx="20">
                  <c:v>38671</c:v>
                </c:pt>
                <c:pt idx="21">
                  <c:v>38852</c:v>
                </c:pt>
                <c:pt idx="22">
                  <c:v>39036</c:v>
                </c:pt>
                <c:pt idx="23">
                  <c:v>39217</c:v>
                </c:pt>
                <c:pt idx="24">
                  <c:v>39401</c:v>
                </c:pt>
                <c:pt idx="25">
                  <c:v>39583</c:v>
                </c:pt>
                <c:pt idx="26">
                  <c:v>39767</c:v>
                </c:pt>
                <c:pt idx="27">
                  <c:v>39948</c:v>
                </c:pt>
                <c:pt idx="28">
                  <c:v>40132</c:v>
                </c:pt>
                <c:pt idx="29">
                  <c:v>40313</c:v>
                </c:pt>
                <c:pt idx="30">
                  <c:v>40497</c:v>
                </c:pt>
                <c:pt idx="31">
                  <c:v>40678</c:v>
                </c:pt>
                <c:pt idx="32">
                  <c:v>40862</c:v>
                </c:pt>
                <c:pt idx="33">
                  <c:v>41044</c:v>
                </c:pt>
                <c:pt idx="34">
                  <c:v>41228</c:v>
                </c:pt>
                <c:pt idx="35">
                  <c:v>41409</c:v>
                </c:pt>
                <c:pt idx="36">
                  <c:v>41593</c:v>
                </c:pt>
                <c:pt idx="37">
                  <c:v>41774</c:v>
                </c:pt>
                <c:pt idx="38">
                  <c:v>41958</c:v>
                </c:pt>
                <c:pt idx="39">
                  <c:v>42139</c:v>
                </c:pt>
                <c:pt idx="40">
                  <c:v>42323</c:v>
                </c:pt>
                <c:pt idx="41">
                  <c:v>42505</c:v>
                </c:pt>
                <c:pt idx="42">
                  <c:v>42689</c:v>
                </c:pt>
                <c:pt idx="43">
                  <c:v>42870</c:v>
                </c:pt>
                <c:pt idx="44">
                  <c:v>43054</c:v>
                </c:pt>
                <c:pt idx="45">
                  <c:v>43235</c:v>
                </c:pt>
                <c:pt idx="46">
                  <c:v>43419</c:v>
                </c:pt>
              </c:numCache>
            </c:numRef>
          </c:cat>
          <c:val>
            <c:numRef>
              <c:f>'Data 2.1'!$G$10:$G$56</c:f>
              <c:numCache>
                <c:formatCode>0.0</c:formatCode>
                <c:ptCount val="47"/>
                <c:pt idx="0">
                  <c:v>-0.15206821428057293</c:v>
                </c:pt>
                <c:pt idx="1">
                  <c:v>0.8324748455762665</c:v>
                </c:pt>
                <c:pt idx="2">
                  <c:v>2.2171357369233697</c:v>
                </c:pt>
                <c:pt idx="3">
                  <c:v>3.0303332814224055</c:v>
                </c:pt>
                <c:pt idx="4">
                  <c:v>3.8810005699139434</c:v>
                </c:pt>
                <c:pt idx="5">
                  <c:v>3.4491553702039526</c:v>
                </c:pt>
                <c:pt idx="6">
                  <c:v>2.53207435322014</c:v>
                </c:pt>
                <c:pt idx="7">
                  <c:v>2.0815994764890569</c:v>
                </c:pt>
                <c:pt idx="8">
                  <c:v>0.94480468967866227</c:v>
                </c:pt>
                <c:pt idx="9">
                  <c:v>0.97442748745353125</c:v>
                </c:pt>
                <c:pt idx="10">
                  <c:v>-0.83749771642204851</c:v>
                </c:pt>
                <c:pt idx="11">
                  <c:v>-0.97029871844900273</c:v>
                </c:pt>
                <c:pt idx="12">
                  <c:v>2.3552621826971607</c:v>
                </c:pt>
                <c:pt idx="13">
                  <c:v>2.1641713467202197</c:v>
                </c:pt>
                <c:pt idx="14">
                  <c:v>1.7199157737097432</c:v>
                </c:pt>
                <c:pt idx="15">
                  <c:v>3.4267569928699309</c:v>
                </c:pt>
                <c:pt idx="16">
                  <c:v>2.8109164878837545</c:v>
                </c:pt>
                <c:pt idx="17">
                  <c:v>0.31767658425089401</c:v>
                </c:pt>
                <c:pt idx="18">
                  <c:v>1.3151456683788685</c:v>
                </c:pt>
                <c:pt idx="19">
                  <c:v>3.2733808311866599</c:v>
                </c:pt>
                <c:pt idx="20">
                  <c:v>1.9720034130114898</c:v>
                </c:pt>
                <c:pt idx="21">
                  <c:v>-0.74541317987590217</c:v>
                </c:pt>
                <c:pt idx="22">
                  <c:v>-0.14414207958104877</c:v>
                </c:pt>
                <c:pt idx="23">
                  <c:v>2.8172355063756491</c:v>
                </c:pt>
                <c:pt idx="24">
                  <c:v>2.2675111747039884</c:v>
                </c:pt>
                <c:pt idx="25">
                  <c:v>-0.4521321463563352</c:v>
                </c:pt>
                <c:pt idx="26">
                  <c:v>1.6423500039010446</c:v>
                </c:pt>
                <c:pt idx="27">
                  <c:v>4.6068659766616564</c:v>
                </c:pt>
                <c:pt idx="28">
                  <c:v>3.8067242127704142</c:v>
                </c:pt>
                <c:pt idx="29">
                  <c:v>2.0590776583505139</c:v>
                </c:pt>
                <c:pt idx="30">
                  <c:v>1.1561874247751476</c:v>
                </c:pt>
                <c:pt idx="31">
                  <c:v>0.79053353151101979</c:v>
                </c:pt>
                <c:pt idx="32">
                  <c:v>1.2742941969258259</c:v>
                </c:pt>
                <c:pt idx="33">
                  <c:v>2.1747607561628977</c:v>
                </c:pt>
                <c:pt idx="34">
                  <c:v>2.6907898713203271</c:v>
                </c:pt>
                <c:pt idx="35">
                  <c:v>2.8555616182986854</c:v>
                </c:pt>
                <c:pt idx="36">
                  <c:v>0.18673855508649551</c:v>
                </c:pt>
                <c:pt idx="37">
                  <c:v>-0.65914014917332309</c:v>
                </c:pt>
                <c:pt idx="38">
                  <c:v>1.0480193126967507</c:v>
                </c:pt>
                <c:pt idx="39">
                  <c:v>0.47630517078412793</c:v>
                </c:pt>
                <c:pt idx="40">
                  <c:v>-9.5873504435806514E-2</c:v>
                </c:pt>
                <c:pt idx="41">
                  <c:v>1.1829658970503223</c:v>
                </c:pt>
                <c:pt idx="42">
                  <c:v>0.70616461179609546</c:v>
                </c:pt>
                <c:pt idx="43">
                  <c:v>-0.13685994379733171</c:v>
                </c:pt>
                <c:pt idx="44">
                  <c:v>0.44321464361726665</c:v>
                </c:pt>
                <c:pt idx="45">
                  <c:v>0.63717158232290072</c:v>
                </c:pt>
                <c:pt idx="46">
                  <c:v>0.49426728346917703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A-4032-B8A6-4927E0615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291008"/>
        <c:axId val="281300992"/>
      </c:lineChart>
      <c:catAx>
        <c:axId val="281291008"/>
        <c:scaling>
          <c:orientation val="minMax"/>
        </c:scaling>
        <c:delete val="0"/>
        <c:axPos val="b"/>
        <c:numFmt formatCode="mmm\-yyyy" sourceLinked="1"/>
        <c:majorTickMark val="out"/>
        <c:minorTickMark val="out"/>
        <c:tickLblPos val="low"/>
        <c:crossAx val="281300992"/>
        <c:crosses val="autoZero"/>
        <c:auto val="0"/>
        <c:lblAlgn val="ctr"/>
        <c:lblOffset val="100"/>
        <c:tickMarkSkip val="6"/>
        <c:noMultiLvlLbl val="0"/>
      </c:catAx>
      <c:valAx>
        <c:axId val="281300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8129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1351706036748"/>
          <c:y val="4.0081298501947187E-2"/>
          <c:w val="0.83867716535433079"/>
          <c:h val="0.79959658128177014"/>
        </c:manualLayout>
      </c:layout>
      <c:lineChart>
        <c:grouping val="standard"/>
        <c:varyColors val="0"/>
        <c:ser>
          <c:idx val="0"/>
          <c:order val="0"/>
          <c:tx>
            <c:strRef>
              <c:f>'Data 2.1'!$C$7</c:f>
              <c:strCache>
                <c:ptCount val="1"/>
                <c:pt idx="0">
                  <c:v>Nominal
annual change (%)</c:v>
                </c:pt>
              </c:strCache>
            </c:strRef>
          </c:tx>
          <c:marker>
            <c:symbol val="none"/>
          </c:marker>
          <c:cat>
            <c:numRef>
              <c:f>'Data 2.1'!$A$10:$A$57</c:f>
              <c:numCache>
                <c:formatCode>mmm\-yyyy</c:formatCode>
                <c:ptCount val="48"/>
                <c:pt idx="0">
                  <c:v>35018</c:v>
                </c:pt>
                <c:pt idx="1">
                  <c:v>35200</c:v>
                </c:pt>
                <c:pt idx="2">
                  <c:v>35384</c:v>
                </c:pt>
                <c:pt idx="3">
                  <c:v>35565</c:v>
                </c:pt>
                <c:pt idx="4">
                  <c:v>35749</c:v>
                </c:pt>
                <c:pt idx="5">
                  <c:v>35930</c:v>
                </c:pt>
                <c:pt idx="6">
                  <c:v>36114</c:v>
                </c:pt>
                <c:pt idx="7">
                  <c:v>36295</c:v>
                </c:pt>
                <c:pt idx="8">
                  <c:v>36479</c:v>
                </c:pt>
                <c:pt idx="9">
                  <c:v>36661</c:v>
                </c:pt>
                <c:pt idx="10">
                  <c:v>36845</c:v>
                </c:pt>
                <c:pt idx="11">
                  <c:v>37026</c:v>
                </c:pt>
                <c:pt idx="12">
                  <c:v>37210</c:v>
                </c:pt>
                <c:pt idx="13">
                  <c:v>37391</c:v>
                </c:pt>
                <c:pt idx="14">
                  <c:v>37575</c:v>
                </c:pt>
                <c:pt idx="15">
                  <c:v>37756</c:v>
                </c:pt>
                <c:pt idx="16">
                  <c:v>37940</c:v>
                </c:pt>
                <c:pt idx="17">
                  <c:v>38122</c:v>
                </c:pt>
                <c:pt idx="18">
                  <c:v>38306</c:v>
                </c:pt>
                <c:pt idx="19">
                  <c:v>38487</c:v>
                </c:pt>
                <c:pt idx="20">
                  <c:v>38671</c:v>
                </c:pt>
                <c:pt idx="21">
                  <c:v>38852</c:v>
                </c:pt>
                <c:pt idx="22">
                  <c:v>39036</c:v>
                </c:pt>
                <c:pt idx="23">
                  <c:v>39217</c:v>
                </c:pt>
                <c:pt idx="24">
                  <c:v>39401</c:v>
                </c:pt>
                <c:pt idx="25">
                  <c:v>39583</c:v>
                </c:pt>
                <c:pt idx="26">
                  <c:v>39767</c:v>
                </c:pt>
                <c:pt idx="27">
                  <c:v>39948</c:v>
                </c:pt>
                <c:pt idx="28">
                  <c:v>40132</c:v>
                </c:pt>
                <c:pt idx="29">
                  <c:v>40313</c:v>
                </c:pt>
                <c:pt idx="30">
                  <c:v>40497</c:v>
                </c:pt>
                <c:pt idx="31">
                  <c:v>40678</c:v>
                </c:pt>
                <c:pt idx="32">
                  <c:v>40862</c:v>
                </c:pt>
                <c:pt idx="33">
                  <c:v>41044</c:v>
                </c:pt>
                <c:pt idx="34">
                  <c:v>41228</c:v>
                </c:pt>
                <c:pt idx="35">
                  <c:v>41409</c:v>
                </c:pt>
                <c:pt idx="36">
                  <c:v>41593</c:v>
                </c:pt>
                <c:pt idx="37">
                  <c:v>41774</c:v>
                </c:pt>
                <c:pt idx="38">
                  <c:v>41958</c:v>
                </c:pt>
                <c:pt idx="39">
                  <c:v>42139</c:v>
                </c:pt>
                <c:pt idx="40">
                  <c:v>42323</c:v>
                </c:pt>
                <c:pt idx="41">
                  <c:v>42505</c:v>
                </c:pt>
                <c:pt idx="42">
                  <c:v>42689</c:v>
                </c:pt>
                <c:pt idx="43">
                  <c:v>42870</c:v>
                </c:pt>
                <c:pt idx="44">
                  <c:v>43054</c:v>
                </c:pt>
                <c:pt idx="45">
                  <c:v>43235</c:v>
                </c:pt>
                <c:pt idx="46">
                  <c:v>43419</c:v>
                </c:pt>
                <c:pt idx="47">
                  <c:v>43600</c:v>
                </c:pt>
              </c:numCache>
            </c:numRef>
          </c:cat>
          <c:val>
            <c:numRef>
              <c:f>'Data 2.1'!$C$10:$C$57</c:f>
              <c:numCache>
                <c:formatCode>0.0</c:formatCode>
                <c:ptCount val="48"/>
                <c:pt idx="0">
                  <c:v>4.9357244881764837</c:v>
                </c:pt>
                <c:pt idx="1">
                  <c:v>3.9493983338475633</c:v>
                </c:pt>
                <c:pt idx="2">
                  <c:v>3.7658802177858401</c:v>
                </c:pt>
                <c:pt idx="3">
                  <c:v>3.3392698130008904</c:v>
                </c:pt>
                <c:pt idx="4">
                  <c:v>3.5709080308992855</c:v>
                </c:pt>
                <c:pt idx="5">
                  <c:v>4.2223179663938089</c:v>
                </c:pt>
                <c:pt idx="6">
                  <c:v>4.0669856459330109</c:v>
                </c:pt>
                <c:pt idx="7">
                  <c:v>3.1417941298056986</c:v>
                </c:pt>
                <c:pt idx="8">
                  <c:v>2.8803245436105414</c:v>
                </c:pt>
                <c:pt idx="9">
                  <c:v>4.088176352705414</c:v>
                </c:pt>
                <c:pt idx="10">
                  <c:v>4.9027339642481689</c:v>
                </c:pt>
                <c:pt idx="11">
                  <c:v>5.095623154922337</c:v>
                </c:pt>
                <c:pt idx="12">
                  <c:v>5.5757423881719079</c:v>
                </c:pt>
                <c:pt idx="13">
                  <c:v>5.0439667806546256</c:v>
                </c:pt>
                <c:pt idx="14">
                  <c:v>4.6878708758604315</c:v>
                </c:pt>
                <c:pt idx="15">
                  <c:v>6.1271945122660076</c:v>
                </c:pt>
                <c:pt idx="16">
                  <c:v>5.328194082303594</c:v>
                </c:pt>
                <c:pt idx="17">
                  <c:v>2.8702892199824763</c:v>
                </c:pt>
                <c:pt idx="18">
                  <c:v>3.8639543644387015</c:v>
                </c:pt>
                <c:pt idx="19">
                  <c:v>5.8359957401490901</c:v>
                </c:pt>
                <c:pt idx="20">
                  <c:v>4.8497409326424821</c:v>
                </c:pt>
                <c:pt idx="21">
                  <c:v>3.219963775407527</c:v>
                </c:pt>
                <c:pt idx="22">
                  <c:v>3.1923305000988291</c:v>
                </c:pt>
                <c:pt idx="23">
                  <c:v>4.9717293819457984</c:v>
                </c:pt>
                <c:pt idx="24">
                  <c:v>5.2198065319413853</c:v>
                </c:pt>
                <c:pt idx="25">
                  <c:v>3.9747399702823141</c:v>
                </c:pt>
                <c:pt idx="26">
                  <c:v>5.4068814855270428</c:v>
                </c:pt>
                <c:pt idx="27">
                  <c:v>6.0914612361557738</c:v>
                </c:pt>
                <c:pt idx="28">
                  <c:v>5.9412780656303932</c:v>
                </c:pt>
                <c:pt idx="29">
                  <c:v>5.2449907391816772</c:v>
                </c:pt>
                <c:pt idx="30">
                  <c:v>3.945223345288563</c:v>
                </c:pt>
                <c:pt idx="31">
                  <c:v>4.3676505879529754</c:v>
                </c:pt>
                <c:pt idx="32">
                  <c:v>4.3052070263487972</c:v>
                </c:pt>
                <c:pt idx="33">
                  <c:v>3.410745765310033</c:v>
                </c:pt>
                <c:pt idx="34">
                  <c:v>4.9545146981430044</c:v>
                </c:pt>
                <c:pt idx="35">
                  <c:v>5.3142603024014257</c:v>
                </c:pt>
                <c:pt idx="36">
                  <c:v>2.9369627507163325</c:v>
                </c:pt>
                <c:pt idx="37">
                  <c:v>2.3365472587796337</c:v>
                </c:pt>
                <c:pt idx="38">
                  <c:v>2.7835768963117609</c:v>
                </c:pt>
                <c:pt idx="39">
                  <c:v>1.9943607729867272</c:v>
                </c:pt>
                <c:pt idx="40">
                  <c:v>1.5910629654705484</c:v>
                </c:pt>
                <c:pt idx="41">
                  <c:v>2.2183264783224388</c:v>
                </c:pt>
                <c:pt idx="42">
                  <c:v>2.1926024658447245</c:v>
                </c:pt>
                <c:pt idx="43">
                  <c:v>1.7941952506596335</c:v>
                </c:pt>
                <c:pt idx="44">
                  <c:v>2.3607669231772412</c:v>
                </c:pt>
                <c:pt idx="45">
                  <c:v>2.7280974598237369</c:v>
                </c:pt>
                <c:pt idx="46">
                  <c:v>2.2872069317023502</c:v>
                </c:pt>
                <c:pt idx="47">
                  <c:v>3.1224373935532705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3-4683-AB7B-57367384B577}"/>
            </c:ext>
          </c:extLst>
        </c:ser>
        <c:ser>
          <c:idx val="1"/>
          <c:order val="1"/>
          <c:tx>
            <c:strRef>
              <c:f>'Data 2.1'!$G$7</c:f>
              <c:strCache>
                <c:ptCount val="1"/>
                <c:pt idx="0">
                  <c:v>Real annual
change (%)</c:v>
                </c:pt>
              </c:strCache>
            </c:strRef>
          </c:tx>
          <c:marker>
            <c:symbol val="none"/>
          </c:marker>
          <c:cat>
            <c:numRef>
              <c:f>'Data 2.1'!$A$10:$A$57</c:f>
              <c:numCache>
                <c:formatCode>mmm\-yyyy</c:formatCode>
                <c:ptCount val="48"/>
                <c:pt idx="0">
                  <c:v>35018</c:v>
                </c:pt>
                <c:pt idx="1">
                  <c:v>35200</c:v>
                </c:pt>
                <c:pt idx="2">
                  <c:v>35384</c:v>
                </c:pt>
                <c:pt idx="3">
                  <c:v>35565</c:v>
                </c:pt>
                <c:pt idx="4">
                  <c:v>35749</c:v>
                </c:pt>
                <c:pt idx="5">
                  <c:v>35930</c:v>
                </c:pt>
                <c:pt idx="6">
                  <c:v>36114</c:v>
                </c:pt>
                <c:pt idx="7">
                  <c:v>36295</c:v>
                </c:pt>
                <c:pt idx="8">
                  <c:v>36479</c:v>
                </c:pt>
                <c:pt idx="9">
                  <c:v>36661</c:v>
                </c:pt>
                <c:pt idx="10">
                  <c:v>36845</c:v>
                </c:pt>
                <c:pt idx="11">
                  <c:v>37026</c:v>
                </c:pt>
                <c:pt idx="12">
                  <c:v>37210</c:v>
                </c:pt>
                <c:pt idx="13">
                  <c:v>37391</c:v>
                </c:pt>
                <c:pt idx="14">
                  <c:v>37575</c:v>
                </c:pt>
                <c:pt idx="15">
                  <c:v>37756</c:v>
                </c:pt>
                <c:pt idx="16">
                  <c:v>37940</c:v>
                </c:pt>
                <c:pt idx="17">
                  <c:v>38122</c:v>
                </c:pt>
                <c:pt idx="18">
                  <c:v>38306</c:v>
                </c:pt>
                <c:pt idx="19">
                  <c:v>38487</c:v>
                </c:pt>
                <c:pt idx="20">
                  <c:v>38671</c:v>
                </c:pt>
                <c:pt idx="21">
                  <c:v>38852</c:v>
                </c:pt>
                <c:pt idx="22">
                  <c:v>39036</c:v>
                </c:pt>
                <c:pt idx="23">
                  <c:v>39217</c:v>
                </c:pt>
                <c:pt idx="24">
                  <c:v>39401</c:v>
                </c:pt>
                <c:pt idx="25">
                  <c:v>39583</c:v>
                </c:pt>
                <c:pt idx="26">
                  <c:v>39767</c:v>
                </c:pt>
                <c:pt idx="27">
                  <c:v>39948</c:v>
                </c:pt>
                <c:pt idx="28">
                  <c:v>40132</c:v>
                </c:pt>
                <c:pt idx="29">
                  <c:v>40313</c:v>
                </c:pt>
                <c:pt idx="30">
                  <c:v>40497</c:v>
                </c:pt>
                <c:pt idx="31">
                  <c:v>40678</c:v>
                </c:pt>
                <c:pt idx="32">
                  <c:v>40862</c:v>
                </c:pt>
                <c:pt idx="33">
                  <c:v>41044</c:v>
                </c:pt>
                <c:pt idx="34">
                  <c:v>41228</c:v>
                </c:pt>
                <c:pt idx="35">
                  <c:v>41409</c:v>
                </c:pt>
                <c:pt idx="36">
                  <c:v>41593</c:v>
                </c:pt>
                <c:pt idx="37">
                  <c:v>41774</c:v>
                </c:pt>
                <c:pt idx="38">
                  <c:v>41958</c:v>
                </c:pt>
                <c:pt idx="39">
                  <c:v>42139</c:v>
                </c:pt>
                <c:pt idx="40">
                  <c:v>42323</c:v>
                </c:pt>
                <c:pt idx="41">
                  <c:v>42505</c:v>
                </c:pt>
                <c:pt idx="42">
                  <c:v>42689</c:v>
                </c:pt>
                <c:pt idx="43">
                  <c:v>42870</c:v>
                </c:pt>
                <c:pt idx="44">
                  <c:v>43054</c:v>
                </c:pt>
                <c:pt idx="45">
                  <c:v>43235</c:v>
                </c:pt>
                <c:pt idx="46">
                  <c:v>43419</c:v>
                </c:pt>
                <c:pt idx="47">
                  <c:v>43600</c:v>
                </c:pt>
              </c:numCache>
            </c:numRef>
          </c:cat>
          <c:val>
            <c:numRef>
              <c:f>'Data 2.1'!$G$10:$G$57</c:f>
              <c:numCache>
                <c:formatCode>0.0</c:formatCode>
                <c:ptCount val="48"/>
                <c:pt idx="0">
                  <c:v>-0.15206821428057293</c:v>
                </c:pt>
                <c:pt idx="1">
                  <c:v>0.8324748455762665</c:v>
                </c:pt>
                <c:pt idx="2">
                  <c:v>2.2171357369233697</c:v>
                </c:pt>
                <c:pt idx="3">
                  <c:v>3.0303332814224055</c:v>
                </c:pt>
                <c:pt idx="4">
                  <c:v>3.8810005699139434</c:v>
                </c:pt>
                <c:pt idx="5">
                  <c:v>3.4491553702039526</c:v>
                </c:pt>
                <c:pt idx="6">
                  <c:v>2.53207435322014</c:v>
                </c:pt>
                <c:pt idx="7">
                  <c:v>2.0815994764890569</c:v>
                </c:pt>
                <c:pt idx="8">
                  <c:v>0.94480468967866227</c:v>
                </c:pt>
                <c:pt idx="9">
                  <c:v>0.97442748745353125</c:v>
                </c:pt>
                <c:pt idx="10">
                  <c:v>-0.83749771642204851</c:v>
                </c:pt>
                <c:pt idx="11">
                  <c:v>-0.97029871844900273</c:v>
                </c:pt>
                <c:pt idx="12">
                  <c:v>2.3552621826971607</c:v>
                </c:pt>
                <c:pt idx="13">
                  <c:v>2.1641713467202197</c:v>
                </c:pt>
                <c:pt idx="14">
                  <c:v>1.7199157737097432</c:v>
                </c:pt>
                <c:pt idx="15">
                  <c:v>3.4267569928699309</c:v>
                </c:pt>
                <c:pt idx="16">
                  <c:v>2.8109164878837545</c:v>
                </c:pt>
                <c:pt idx="17">
                  <c:v>0.31767658425089401</c:v>
                </c:pt>
                <c:pt idx="18">
                  <c:v>1.3151456683788685</c:v>
                </c:pt>
                <c:pt idx="19">
                  <c:v>3.2733808311866599</c:v>
                </c:pt>
                <c:pt idx="20">
                  <c:v>1.9720034130114898</c:v>
                </c:pt>
                <c:pt idx="21">
                  <c:v>-0.74541317987590217</c:v>
                </c:pt>
                <c:pt idx="22">
                  <c:v>-0.14414207958104877</c:v>
                </c:pt>
                <c:pt idx="23">
                  <c:v>2.8172355063756491</c:v>
                </c:pt>
                <c:pt idx="24">
                  <c:v>2.2675111747039884</c:v>
                </c:pt>
                <c:pt idx="25">
                  <c:v>-0.4521321463563352</c:v>
                </c:pt>
                <c:pt idx="26">
                  <c:v>1.6423500039010446</c:v>
                </c:pt>
                <c:pt idx="27">
                  <c:v>4.6068659766616564</c:v>
                </c:pt>
                <c:pt idx="28">
                  <c:v>3.8067242127704142</c:v>
                </c:pt>
                <c:pt idx="29">
                  <c:v>2.0590776583505139</c:v>
                </c:pt>
                <c:pt idx="30">
                  <c:v>1.1561874247751476</c:v>
                </c:pt>
                <c:pt idx="31">
                  <c:v>0.79053353151101979</c:v>
                </c:pt>
                <c:pt idx="32">
                  <c:v>1.2742941969258259</c:v>
                </c:pt>
                <c:pt idx="33">
                  <c:v>2.1747607561628977</c:v>
                </c:pt>
                <c:pt idx="34">
                  <c:v>2.6907898713203271</c:v>
                </c:pt>
                <c:pt idx="35">
                  <c:v>2.8555616182986854</c:v>
                </c:pt>
                <c:pt idx="36">
                  <c:v>0.18673855508649551</c:v>
                </c:pt>
                <c:pt idx="37">
                  <c:v>-0.65914014917332309</c:v>
                </c:pt>
                <c:pt idx="38">
                  <c:v>1.0480193126967507</c:v>
                </c:pt>
                <c:pt idx="39">
                  <c:v>0.47630517078412793</c:v>
                </c:pt>
                <c:pt idx="40">
                  <c:v>-9.5873504435806514E-2</c:v>
                </c:pt>
                <c:pt idx="41">
                  <c:v>1.1829658970503223</c:v>
                </c:pt>
                <c:pt idx="42">
                  <c:v>0.70616461179609546</c:v>
                </c:pt>
                <c:pt idx="43">
                  <c:v>-0.13685994379733171</c:v>
                </c:pt>
                <c:pt idx="44">
                  <c:v>0.44321464361726665</c:v>
                </c:pt>
                <c:pt idx="45">
                  <c:v>0.63717158232290072</c:v>
                </c:pt>
                <c:pt idx="46">
                  <c:v>0.49426728346917703</c:v>
                </c:pt>
                <c:pt idx="47">
                  <c:v>1.5055350650829065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3-4683-AB7B-57367384B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363584"/>
        <c:axId val="281365120"/>
      </c:lineChart>
      <c:catAx>
        <c:axId val="281363584"/>
        <c:scaling>
          <c:orientation val="minMax"/>
        </c:scaling>
        <c:delete val="0"/>
        <c:axPos val="b"/>
        <c:numFmt formatCode="mmm\-yyyy" sourceLinked="1"/>
        <c:majorTickMark val="out"/>
        <c:minorTickMark val="out"/>
        <c:tickLblPos val="low"/>
        <c:crossAx val="281365120"/>
        <c:crosses val="autoZero"/>
        <c:auto val="0"/>
        <c:lblAlgn val="ctr"/>
        <c:lblOffset val="100"/>
        <c:tickMarkSkip val="6"/>
        <c:noMultiLvlLbl val="0"/>
      </c:catAx>
      <c:valAx>
        <c:axId val="281365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8136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1988337729824062E-2"/>
          <c:y val="1.9256943062622586E-2"/>
          <c:w val="0.89976496955512808"/>
          <c:h val="0.13477131243071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390525</xdr:colOff>
      <xdr:row>15</xdr:row>
      <xdr:rowOff>161924</xdr:rowOff>
    </xdr:to>
    <xdr:graphicFrame macro="">
      <xdr:nvGraphicFramePr>
        <xdr:cNvPr id="9441" name="Chart 1">
          <a:extLst>
            <a:ext uri="{FF2B5EF4-FFF2-40B4-BE49-F238E27FC236}">
              <a16:creationId xmlns:a16="http://schemas.microsoft.com/office/drawing/2014/main" id="{00000000-0008-0000-0000-0000E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0</xdr:rowOff>
        </xdr:from>
        <xdr:to>
          <xdr:col>12</xdr:col>
          <xdr:colOff>28575</xdr:colOff>
          <xdr:row>46</xdr:row>
          <xdr:rowOff>76200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0</xdr:colOff>
      <xdr:row>16</xdr:row>
      <xdr:rowOff>76200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10425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12</xdr:col>
      <xdr:colOff>0</xdr:colOff>
      <xdr:row>9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096625" y="19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4</xdr:col>
      <xdr:colOff>361950</xdr:colOff>
      <xdr:row>1</xdr:row>
      <xdr:rowOff>9525</xdr:rowOff>
    </xdr:from>
    <xdr:to>
      <xdr:col>12</xdr:col>
      <xdr:colOff>27300</xdr:colOff>
      <xdr:row>15</xdr:row>
      <xdr:rowOff>153975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30</xdr:row>
      <xdr:rowOff>38100</xdr:rowOff>
    </xdr:from>
    <xdr:to>
      <xdr:col>16</xdr:col>
      <xdr:colOff>0</xdr:colOff>
      <xdr:row>46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52</xdr:row>
      <xdr:rowOff>63500</xdr:rowOff>
    </xdr:from>
    <xdr:to>
      <xdr:col>16</xdr:col>
      <xdr:colOff>114300</xdr:colOff>
      <xdr:row>69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38</xdr:row>
      <xdr:rowOff>88900</xdr:rowOff>
    </xdr:from>
    <xdr:to>
      <xdr:col>20</xdr:col>
      <xdr:colOff>723900</xdr:colOff>
      <xdr:row>59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bs.gov.au/ausstats/abs@.nsf/mf/6306.0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ausstats/abs@.nsf/mf/6401.0" TargetMode="External"/><Relationship Id="rId1" Type="http://schemas.openxmlformats.org/officeDocument/2006/relationships/hyperlink" Target="http://www.abs.gov.au/ausstats/abs@.nsf/mf/6302.0" TargetMode="External"/><Relationship Id="rId6" Type="http://schemas.openxmlformats.org/officeDocument/2006/relationships/hyperlink" Target="http://www.abs.gov.au/ausstats/abs@.nsf/mf/5206.0/" TargetMode="External"/><Relationship Id="rId11" Type="http://schemas.openxmlformats.org/officeDocument/2006/relationships/image" Target="../media/image1.emf"/><Relationship Id="rId5" Type="http://schemas.openxmlformats.org/officeDocument/2006/relationships/hyperlink" Target="http://www.abs.gov.au/ausstats/abs@.nsf/mf/6345.0" TargetMode="External"/><Relationship Id="rId10" Type="http://schemas.openxmlformats.org/officeDocument/2006/relationships/oleObject" Target="../embeddings/Microsoft_Word_97_-_2003_Document.doc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9"/>
  <sheetViews>
    <sheetView showWhiteSpace="0" zoomScaleNormal="100" zoomScaleSheetLayoutView="96" workbookViewId="0">
      <selection activeCell="V22" sqref="V22"/>
    </sheetView>
  </sheetViews>
  <sheetFormatPr defaultColWidth="9.140625" defaultRowHeight="12.75" x14ac:dyDescent="0.2"/>
  <cols>
    <col min="1" max="1" width="12.85546875" style="1" customWidth="1"/>
    <col min="2" max="6" width="10.28515625" style="1" customWidth="1"/>
    <col min="7" max="8" width="1.7109375" style="1" customWidth="1"/>
    <col min="9" max="11" width="8.85546875" style="1" customWidth="1"/>
    <col min="12" max="12" width="1.7109375" style="1" customWidth="1"/>
    <col min="13" max="16384" width="9.140625" style="1"/>
  </cols>
  <sheetData>
    <row r="1" spans="1:12" ht="29.25" customHeight="1" x14ac:dyDescent="0.3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.75" customHeight="1" x14ac:dyDescent="0.2">
      <c r="A2" s="1" t="s">
        <v>40</v>
      </c>
    </row>
    <row r="3" spans="1:12" ht="15.75" customHeight="1" x14ac:dyDescent="0.2"/>
    <row r="4" spans="1:12" ht="15.75" customHeight="1" x14ac:dyDescent="0.2"/>
    <row r="5" spans="1:12" ht="15.75" customHeight="1" x14ac:dyDescent="0.2"/>
    <row r="6" spans="1:12" ht="15.75" customHeight="1" x14ac:dyDescent="0.2"/>
    <row r="7" spans="1:12" ht="15.75" customHeight="1" x14ac:dyDescent="0.2"/>
    <row r="8" spans="1:12" ht="15.75" customHeight="1" x14ac:dyDescent="0.2"/>
    <row r="9" spans="1:12" ht="15.75" customHeight="1" x14ac:dyDescent="0.2"/>
    <row r="10" spans="1:12" ht="15.75" customHeight="1" x14ac:dyDescent="0.2"/>
    <row r="11" spans="1:12" ht="15.75" customHeight="1" x14ac:dyDescent="0.2"/>
    <row r="12" spans="1:12" ht="15.75" customHeight="1" x14ac:dyDescent="0.2"/>
    <row r="13" spans="1:12" ht="15.75" customHeight="1" x14ac:dyDescent="0.2"/>
    <row r="14" spans="1:12" ht="15.75" customHeight="1" x14ac:dyDescent="0.2"/>
    <row r="15" spans="1:12" ht="15.75" customHeight="1" x14ac:dyDescent="0.2"/>
    <row r="17" spans="1:6" ht="12.75" customHeight="1" x14ac:dyDescent="0.2">
      <c r="A17" s="49" t="s">
        <v>0</v>
      </c>
      <c r="B17" s="50" t="s">
        <v>31</v>
      </c>
      <c r="C17" s="50" t="s">
        <v>32</v>
      </c>
      <c r="D17" s="50" t="s">
        <v>53</v>
      </c>
      <c r="E17" s="50" t="s">
        <v>55</v>
      </c>
      <c r="F17" s="50" t="s">
        <v>73</v>
      </c>
    </row>
    <row r="18" spans="1:6" s="2" customFormat="1" ht="12.75" customHeight="1" x14ac:dyDescent="0.2">
      <c r="A18" s="43" t="s">
        <v>51</v>
      </c>
      <c r="B18" s="45"/>
      <c r="C18" s="45"/>
      <c r="D18" s="45"/>
      <c r="E18" s="45"/>
      <c r="F18" s="45"/>
    </row>
    <row r="19" spans="1:6" ht="12" customHeight="1" x14ac:dyDescent="0.2">
      <c r="A19" s="3" t="s">
        <v>5</v>
      </c>
      <c r="B19" s="4">
        <f>'Data 2.1'!B54</f>
        <v>1569.6</v>
      </c>
      <c r="C19" s="4">
        <f>'Data 2.1'!B56</f>
        <v>1605.5</v>
      </c>
      <c r="D19" s="4">
        <f>'Data 2.1'!B58</f>
        <v>1658.4</v>
      </c>
      <c r="E19" s="4">
        <f>'Data 2.1'!B60</f>
        <v>1711.6</v>
      </c>
      <c r="F19" s="3">
        <f>'Data 2.1'!B62</f>
        <v>1748.4</v>
      </c>
    </row>
    <row r="20" spans="1:6" ht="12" customHeight="1" x14ac:dyDescent="0.2">
      <c r="A20" s="3" t="s">
        <v>6</v>
      </c>
      <c r="B20" s="4">
        <f>'Data 2.1'!B55</f>
        <v>1585.3</v>
      </c>
      <c r="C20" s="4">
        <f>'Data 2.1'!B57</f>
        <v>1634.8</v>
      </c>
      <c r="D20" s="4">
        <f>'Data 2.1'!B59</f>
        <v>1713.9</v>
      </c>
      <c r="E20" s="4">
        <f>'Data 2.1'!B61</f>
        <v>1737.1</v>
      </c>
    </row>
    <row r="21" spans="1:6" ht="12" customHeight="1" x14ac:dyDescent="0.2">
      <c r="A21" s="3"/>
      <c r="B21" s="4"/>
      <c r="C21" s="38"/>
      <c r="D21" s="38"/>
    </row>
    <row r="22" spans="1:6" ht="12.75" customHeight="1" x14ac:dyDescent="0.2">
      <c r="A22" s="43" t="s">
        <v>52</v>
      </c>
      <c r="B22" s="44"/>
      <c r="C22" s="44"/>
      <c r="D22" s="44"/>
      <c r="E22" s="44"/>
      <c r="F22" s="44"/>
    </row>
    <row r="23" spans="1:6" ht="12" customHeight="1" x14ac:dyDescent="0.2">
      <c r="A23" s="3" t="s">
        <v>5</v>
      </c>
      <c r="B23" s="6">
        <f>'Data 2.1'!C54</f>
        <v>2.3607669231772412</v>
      </c>
      <c r="C23" s="32">
        <f>'Data 2.1'!C56</f>
        <v>2.2872069317023502</v>
      </c>
      <c r="D23" s="32">
        <f>'Data 2.1'!C58</f>
        <v>3.2949236997820051</v>
      </c>
      <c r="E23" s="6">
        <f>'Data 2.1'!C60</f>
        <v>3.2079112397491452</v>
      </c>
      <c r="F23" s="6">
        <f>'Data 2.1'!C62</f>
        <v>2.1500350549193845</v>
      </c>
    </row>
    <row r="24" spans="1:6" ht="12" customHeight="1" x14ac:dyDescent="0.2">
      <c r="A24" s="3" t="s">
        <v>6</v>
      </c>
      <c r="B24" s="6">
        <f>'Data 2.1'!C55</f>
        <v>2.7280974598237369</v>
      </c>
      <c r="C24" s="32">
        <f>'Data 2.1'!C57</f>
        <v>3.1224373935532705</v>
      </c>
      <c r="D24" s="32">
        <f>'Data 2.1'!C59</f>
        <v>4.8385123562515373</v>
      </c>
      <c r="E24" s="6">
        <f>'Data 2.1'!C61</f>
        <v>1.3536379018612414</v>
      </c>
    </row>
    <row r="25" spans="1:6" ht="12" customHeight="1" x14ac:dyDescent="0.2">
      <c r="A25" s="3"/>
      <c r="B25" s="6"/>
    </row>
    <row r="26" spans="1:6" ht="12.75" customHeight="1" x14ac:dyDescent="0.2">
      <c r="A26" s="46" t="s">
        <v>33</v>
      </c>
      <c r="B26" s="44"/>
      <c r="C26" s="44"/>
      <c r="D26" s="44"/>
      <c r="E26" s="44"/>
      <c r="F26" s="44"/>
    </row>
    <row r="27" spans="1:6" ht="12" customHeight="1" x14ac:dyDescent="0.2">
      <c r="A27" s="3" t="s">
        <v>5</v>
      </c>
      <c r="B27" s="37">
        <f>'Data 2.1'!F54</f>
        <v>1698.4164139161462</v>
      </c>
      <c r="C27" s="37">
        <f>'Data 2.1'!F56</f>
        <v>1706.8111305872042</v>
      </c>
      <c r="D27" s="37">
        <f>'Data 2.1'!F58</f>
        <v>1731.1869191049914</v>
      </c>
      <c r="E27" s="37">
        <f>'Data 2.1'!F60</f>
        <v>1771.4767918088735</v>
      </c>
      <c r="F27" s="79">
        <f>'Data 2.1'!F62</f>
        <v>1748.4</v>
      </c>
    </row>
    <row r="28" spans="1:6" ht="12" customHeight="1" x14ac:dyDescent="0.2">
      <c r="A28" s="3" t="s">
        <v>6</v>
      </c>
      <c r="B28" s="37">
        <f>'Data 2.1'!F55</f>
        <v>1701.742389380531</v>
      </c>
      <c r="C28" s="37">
        <f>'Data 2.1'!F57</f>
        <v>1727.3627177700346</v>
      </c>
      <c r="D28" s="37">
        <f>'Data 2.1'!F59</f>
        <v>1817.273339160839</v>
      </c>
      <c r="E28" s="37">
        <f>'Data 2.1'!F61</f>
        <v>1773.6551346801346</v>
      </c>
    </row>
    <row r="29" spans="1:6" ht="12" customHeight="1" x14ac:dyDescent="0.2">
      <c r="A29" s="3"/>
      <c r="B29" s="37"/>
      <c r="C29" s="37"/>
      <c r="D29" s="37"/>
    </row>
    <row r="30" spans="1:6" ht="12.75" customHeight="1" x14ac:dyDescent="0.2">
      <c r="A30" s="43" t="s">
        <v>12</v>
      </c>
      <c r="B30" s="44"/>
      <c r="C30" s="44"/>
      <c r="D30" s="44"/>
      <c r="E30" s="44"/>
      <c r="F30" s="44"/>
    </row>
    <row r="31" spans="1:6" ht="12" customHeight="1" x14ac:dyDescent="0.2">
      <c r="A31" s="3" t="s">
        <v>5</v>
      </c>
      <c r="B31" s="6">
        <f>'Data 2.1'!G54</f>
        <v>0.44321464361726665</v>
      </c>
      <c r="C31" s="6">
        <f>'Data 2.1'!G56</f>
        <v>0.49426728346917703</v>
      </c>
      <c r="D31" s="6">
        <f>'Data 2.1'!G58</f>
        <v>1.4281479702678683</v>
      </c>
      <c r="E31" s="6">
        <f>'Data 2.1'!G60</f>
        <v>2.3272976626181783</v>
      </c>
      <c r="F31" s="6">
        <f>'Data 2.1'!G62</f>
        <v>-1.3026866575717</v>
      </c>
    </row>
    <row r="32" spans="1:6" ht="12" customHeight="1" x14ac:dyDescent="0.2">
      <c r="A32" s="3" t="s">
        <v>6</v>
      </c>
      <c r="B32" s="6">
        <f>'Data 2.1'!G55</f>
        <v>0.63717158232290072</v>
      </c>
      <c r="C32" s="6">
        <f>'Data 2.1'!G57</f>
        <v>1.5055350650829065</v>
      </c>
      <c r="D32" s="6">
        <f>'Data 2.1'!G59</f>
        <v>5.2050805812733945</v>
      </c>
      <c r="E32" s="6">
        <f>'Data 2.1'!G61</f>
        <v>-2.4002005389484218</v>
      </c>
    </row>
    <row r="33" spans="1:11" ht="12" customHeight="1" thickBot="1" x14ac:dyDescent="0.25">
      <c r="A33" s="76"/>
      <c r="B33" s="77"/>
      <c r="C33" s="77"/>
      <c r="D33" s="77"/>
      <c r="E33" s="77"/>
      <c r="F33" s="77"/>
    </row>
    <row r="34" spans="1:11" ht="12" customHeight="1" x14ac:dyDescent="0.2">
      <c r="I34" s="7"/>
      <c r="J34" s="7"/>
      <c r="K34" s="7"/>
    </row>
    <row r="35" spans="1:11" ht="12" customHeight="1" x14ac:dyDescent="0.2">
      <c r="A35" s="39" t="s">
        <v>54</v>
      </c>
      <c r="I35" s="8"/>
    </row>
    <row r="36" spans="1:11" ht="12" customHeight="1" x14ac:dyDescent="0.2">
      <c r="A36" s="54" t="s">
        <v>56</v>
      </c>
      <c r="B36" s="53"/>
      <c r="C36" s="53"/>
      <c r="D36" s="53"/>
      <c r="E36" s="53"/>
      <c r="F36" s="53"/>
      <c r="I36" s="80"/>
      <c r="J36" s="80"/>
      <c r="K36" s="80"/>
    </row>
    <row r="37" spans="1:11" ht="12" customHeight="1" x14ac:dyDescent="0.2">
      <c r="A37" s="54" t="s">
        <v>45</v>
      </c>
      <c r="B37" s="53"/>
      <c r="C37" s="53"/>
      <c r="D37" s="53"/>
      <c r="E37" s="53"/>
      <c r="F37" s="53"/>
    </row>
    <row r="38" spans="1:11" ht="12" customHeight="1" x14ac:dyDescent="0.2">
      <c r="E38" s="5"/>
      <c r="F38" s="5"/>
    </row>
    <row r="39" spans="1:11" ht="12" customHeight="1" x14ac:dyDescent="0.2">
      <c r="A39" s="51" t="s">
        <v>36</v>
      </c>
      <c r="E39" s="5"/>
      <c r="F39" s="5"/>
    </row>
    <row r="40" spans="1:11" ht="12" customHeight="1" x14ac:dyDescent="0.2">
      <c r="A40" s="52" t="s">
        <v>38</v>
      </c>
      <c r="B40" s="42"/>
      <c r="C40" s="42"/>
      <c r="D40" s="5"/>
    </row>
    <row r="41" spans="1:11" ht="12" customHeight="1" x14ac:dyDescent="0.2">
      <c r="A41" s="52" t="s">
        <v>39</v>
      </c>
      <c r="B41" s="42"/>
      <c r="C41" s="42"/>
      <c r="D41" s="5"/>
    </row>
    <row r="42" spans="1:11" ht="12" customHeight="1" x14ac:dyDescent="0.2"/>
    <row r="43" spans="1:11" ht="12" customHeight="1" x14ac:dyDescent="0.2">
      <c r="A43" s="51" t="s">
        <v>37</v>
      </c>
    </row>
    <row r="44" spans="1:11" ht="12" customHeight="1" x14ac:dyDescent="0.2">
      <c r="A44" s="52" t="s">
        <v>41</v>
      </c>
    </row>
    <row r="45" spans="1:11" ht="12" customHeight="1" x14ac:dyDescent="0.2">
      <c r="A45" s="52" t="s">
        <v>42</v>
      </c>
    </row>
    <row r="46" spans="1:11" ht="12" customHeight="1" x14ac:dyDescent="0.2">
      <c r="A46" s="52" t="s">
        <v>43</v>
      </c>
    </row>
    <row r="47" spans="1:11" ht="12" customHeight="1" x14ac:dyDescent="0.2">
      <c r="A47" s="52" t="s">
        <v>44</v>
      </c>
    </row>
    <row r="48" spans="1:11" ht="12" customHeight="1" x14ac:dyDescent="0.2">
      <c r="I48" s="8" t="s">
        <v>3</v>
      </c>
    </row>
    <row r="49" spans="9:11" x14ac:dyDescent="0.2">
      <c r="I49" s="80">
        <v>44791</v>
      </c>
      <c r="J49" s="80"/>
      <c r="K49" s="80"/>
    </row>
  </sheetData>
  <mergeCells count="2">
    <mergeCell ref="I36:K36"/>
    <mergeCell ref="I49:K49"/>
  </mergeCells>
  <phoneticPr fontId="7" type="noConversion"/>
  <hyperlinks>
    <hyperlink ref="A40" r:id="rId1" display="ABS, Average weekly earnings, Cat. no. 6302.0" xr:uid="{00000000-0004-0000-0000-000000000000}"/>
    <hyperlink ref="A41" r:id="rId2" display="ABS, Consumer price index, Cat. no. 6401.0" xr:uid="{00000000-0004-0000-0000-000001000000}"/>
    <hyperlink ref="A44" r:id="rId3" xr:uid="{00000000-0004-0000-0000-000002000000}"/>
    <hyperlink ref="A45" r:id="rId4" xr:uid="{00000000-0004-0000-0000-000003000000}"/>
    <hyperlink ref="A46" r:id="rId5" xr:uid="{00000000-0004-0000-0000-000004000000}"/>
    <hyperlink ref="A47" r:id="rId6" xr:uid="{00000000-0004-0000-0000-000005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7"/>
  <headerFooter alignWithMargins="0">
    <oddFooter>&amp;L&amp;"Times New Roman,Regular"&amp;12 10&amp;R&amp;"Times New Roman,Italic"&amp;12Monthly statistical bulletin</oddFooter>
  </headerFooter>
  <rowBreaks count="1" manualBreakCount="1">
    <brk id="47" max="16383" man="1"/>
  </rowBreaks>
  <drawing r:id="rId8"/>
  <legacyDrawing r:id="rId9"/>
  <oleObjects>
    <mc:AlternateContent xmlns:mc="http://schemas.openxmlformats.org/markup-compatibility/2006">
      <mc:Choice Requires="x14">
        <oleObject progId="Word.Document.8" shapeId="9217" r:id="rId10">
          <objectPr defaultSize="0" autoPict="0" r:id="rId11">
            <anchor moveWithCells="1">
              <from>
                <xdr:col>6</xdr:col>
                <xdr:colOff>76200</xdr:colOff>
                <xdr:row>16</xdr:row>
                <xdr:rowOff>0</xdr:rowOff>
              </from>
              <to>
                <xdr:col>12</xdr:col>
                <xdr:colOff>28575</xdr:colOff>
                <xdr:row>46</xdr:row>
                <xdr:rowOff>76200</xdr:rowOff>
              </to>
            </anchor>
          </objectPr>
        </oleObject>
      </mc:Choice>
      <mc:Fallback>
        <oleObject progId="Word.Document.8" shapeId="9217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73"/>
  <sheetViews>
    <sheetView tabSelected="1" zoomScale="75" zoomScaleNormal="75" workbookViewId="0">
      <pane ySplit="7" topLeftCell="A41" activePane="bottomLeft" state="frozen"/>
      <selection pane="bottomLeft" activeCell="M44" sqref="M44"/>
    </sheetView>
  </sheetViews>
  <sheetFormatPr defaultColWidth="8.85546875" defaultRowHeight="15" x14ac:dyDescent="0.25"/>
  <cols>
    <col min="1" max="1" width="12.7109375" style="11" customWidth="1"/>
    <col min="2" max="4" width="15.7109375" style="11" customWidth="1"/>
    <col min="5" max="5" width="15.7109375" style="30" customWidth="1"/>
    <col min="6" max="6" width="21" style="11" customWidth="1"/>
    <col min="7" max="7" width="15.7109375" style="11" customWidth="1"/>
    <col min="8" max="8" width="12.7109375" style="11" customWidth="1"/>
    <col min="9" max="9" width="15.7109375" style="11" customWidth="1"/>
    <col min="10" max="10" width="16.7109375" style="10" customWidth="1"/>
    <col min="11" max="12" width="8.85546875" style="11"/>
    <col min="13" max="13" width="19.140625" style="11" customWidth="1"/>
    <col min="14" max="14" width="21.42578125" style="11" customWidth="1"/>
    <col min="15" max="15" width="26.5703125" style="11" customWidth="1"/>
    <col min="16" max="16" width="20.85546875" style="11" customWidth="1"/>
    <col min="17" max="17" width="20.7109375" style="11" customWidth="1"/>
    <col min="18" max="18" width="24.28515625" style="11" customWidth="1"/>
    <col min="19" max="19" width="19.5703125" style="11" customWidth="1"/>
    <col min="20" max="21" width="21.85546875" style="11" customWidth="1"/>
    <col min="22" max="22" width="22.28515625" style="11" customWidth="1"/>
    <col min="23" max="23" width="20.140625" style="11" customWidth="1"/>
    <col min="24" max="24" width="18.42578125" style="11" customWidth="1"/>
    <col min="25" max="28" width="8.85546875" style="11"/>
    <col min="29" max="29" width="16.140625" style="11" customWidth="1"/>
    <col min="30" max="16384" width="8.85546875" style="11"/>
  </cols>
  <sheetData>
    <row r="1" spans="1:29" ht="23.25" x14ac:dyDescent="0.35">
      <c r="A1" s="56" t="s">
        <v>2</v>
      </c>
      <c r="B1" s="10"/>
      <c r="C1" s="10"/>
      <c r="D1" s="10"/>
      <c r="E1" s="10"/>
      <c r="F1" s="10"/>
      <c r="G1" s="10"/>
      <c r="H1" s="10"/>
      <c r="I1" s="10"/>
    </row>
    <row r="2" spans="1:29" ht="39" customHeight="1" x14ac:dyDescent="0.35">
      <c r="A2" s="9"/>
      <c r="B2" s="40"/>
      <c r="C2" s="83" t="s">
        <v>34</v>
      </c>
      <c r="D2" s="83"/>
      <c r="E2" s="83"/>
      <c r="F2" s="83"/>
      <c r="G2" s="83"/>
      <c r="H2" s="83"/>
      <c r="I2" s="40"/>
    </row>
    <row r="3" spans="1:29" ht="39" customHeight="1" x14ac:dyDescent="0.35">
      <c r="A3" s="9"/>
      <c r="B3" s="40"/>
      <c r="C3" s="83" t="s">
        <v>35</v>
      </c>
      <c r="D3" s="83"/>
      <c r="E3" s="83"/>
      <c r="F3" s="83"/>
      <c r="G3" s="83"/>
      <c r="H3" s="83"/>
      <c r="I3" s="40"/>
    </row>
    <row r="4" spans="1:29" x14ac:dyDescent="0.25">
      <c r="A4" s="9"/>
      <c r="B4" s="10" t="s">
        <v>15</v>
      </c>
      <c r="C4" s="10"/>
      <c r="D4" s="10" t="s">
        <v>15</v>
      </c>
      <c r="E4" s="10" t="s">
        <v>14</v>
      </c>
      <c r="F4" s="10" t="s">
        <v>14</v>
      </c>
      <c r="G4" s="10"/>
      <c r="H4" s="10"/>
      <c r="I4" s="10"/>
    </row>
    <row r="5" spans="1:29" ht="54" customHeight="1" x14ac:dyDescent="0.25">
      <c r="A5" s="12"/>
      <c r="B5" s="57" t="s">
        <v>49</v>
      </c>
      <c r="C5" s="41" t="s">
        <v>4</v>
      </c>
      <c r="D5" s="41" t="s">
        <v>4</v>
      </c>
      <c r="E5" s="41"/>
      <c r="F5" s="41" t="s">
        <v>4</v>
      </c>
      <c r="G5" s="41" t="s">
        <v>4</v>
      </c>
      <c r="H5" s="13"/>
      <c r="I5" s="57" t="s">
        <v>7</v>
      </c>
      <c r="AC5" s="57" t="s">
        <v>7</v>
      </c>
    </row>
    <row r="6" spans="1:29" ht="30" x14ac:dyDescent="0.25">
      <c r="A6" s="10"/>
      <c r="B6" s="81" t="s">
        <v>8</v>
      </c>
      <c r="C6" s="81"/>
      <c r="D6" s="81"/>
      <c r="E6" s="14"/>
      <c r="F6" s="82"/>
      <c r="G6" s="82"/>
      <c r="H6" s="15"/>
      <c r="I6" s="16" t="s">
        <v>11</v>
      </c>
      <c r="J6" s="18"/>
      <c r="M6" s="17"/>
      <c r="N6" s="34" t="s">
        <v>18</v>
      </c>
      <c r="O6" s="34" t="s">
        <v>20</v>
      </c>
      <c r="P6" s="34"/>
      <c r="S6" s="11" t="s">
        <v>24</v>
      </c>
    </row>
    <row r="7" spans="1:29" ht="81" customHeight="1" x14ac:dyDescent="0.25">
      <c r="A7" s="19" t="s">
        <v>13</v>
      </c>
      <c r="B7" s="20" t="s">
        <v>9</v>
      </c>
      <c r="C7" s="20" t="s">
        <v>50</v>
      </c>
      <c r="D7" s="21" t="s">
        <v>1</v>
      </c>
      <c r="E7" s="21" t="s">
        <v>58</v>
      </c>
      <c r="F7" s="21" t="s">
        <v>74</v>
      </c>
      <c r="G7" s="21" t="s">
        <v>46</v>
      </c>
      <c r="H7" s="21"/>
      <c r="I7" s="22" t="s">
        <v>10</v>
      </c>
      <c r="J7" s="63" t="s">
        <v>57</v>
      </c>
      <c r="K7" s="84" t="s">
        <v>75</v>
      </c>
      <c r="M7" s="23"/>
      <c r="N7" s="33" t="s">
        <v>17</v>
      </c>
      <c r="O7" s="33" t="s">
        <v>19</v>
      </c>
      <c r="P7" s="33" t="s">
        <v>23</v>
      </c>
      <c r="Q7" s="36" t="s">
        <v>21</v>
      </c>
      <c r="R7" s="36" t="s">
        <v>22</v>
      </c>
      <c r="S7" s="36" t="s">
        <v>25</v>
      </c>
      <c r="T7" s="36" t="s">
        <v>26</v>
      </c>
      <c r="U7" s="36" t="s">
        <v>29</v>
      </c>
      <c r="V7" s="36" t="s">
        <v>27</v>
      </c>
      <c r="W7" s="36" t="s">
        <v>28</v>
      </c>
      <c r="X7" s="36" t="s">
        <v>30</v>
      </c>
    </row>
    <row r="8" spans="1:29" x14ac:dyDescent="0.25">
      <c r="A8" s="24">
        <v>34653</v>
      </c>
      <c r="B8" s="25">
        <v>630.1</v>
      </c>
      <c r="C8" s="10"/>
      <c r="D8" s="10"/>
      <c r="E8" s="10"/>
      <c r="F8" s="28">
        <f t="shared" ref="F8:F61" si="0">B8*($I$62/I8)</f>
        <v>1217.056210191083</v>
      </c>
      <c r="G8" s="10"/>
      <c r="H8" s="24">
        <v>34669</v>
      </c>
      <c r="I8" s="62">
        <v>62.8</v>
      </c>
      <c r="J8" s="61"/>
      <c r="K8" s="75"/>
      <c r="L8" s="74"/>
      <c r="M8" s="24">
        <v>41044</v>
      </c>
      <c r="N8" s="35">
        <v>1353.3</v>
      </c>
      <c r="O8" s="35">
        <v>1349.2</v>
      </c>
      <c r="P8" s="23">
        <v>100.4</v>
      </c>
      <c r="Q8" s="23">
        <f>N8*$P$18/P8</f>
        <v>1492.134561752988</v>
      </c>
      <c r="R8" s="28">
        <f>O8*$P$18/P8</f>
        <v>1487.6139442231074</v>
      </c>
      <c r="AB8" s="60">
        <v>34669</v>
      </c>
      <c r="AC8" s="11">
        <v>62.8</v>
      </c>
    </row>
    <row r="9" spans="1:29" x14ac:dyDescent="0.25">
      <c r="A9" s="24">
        <v>34834</v>
      </c>
      <c r="B9" s="25">
        <v>648.20000000000005</v>
      </c>
      <c r="C9" s="10"/>
      <c r="D9" s="27">
        <f>AVERAGE(B8:B9)</f>
        <v>639.15000000000009</v>
      </c>
      <c r="E9" s="23">
        <f>AVERAGE(F8:F9)</f>
        <v>1216.1529891759124</v>
      </c>
      <c r="F9" s="28">
        <f t="shared" si="0"/>
        <v>1215.249768160742</v>
      </c>
      <c r="G9" s="10"/>
      <c r="H9" s="24">
        <v>34851</v>
      </c>
      <c r="I9" s="62">
        <v>64.7</v>
      </c>
      <c r="J9" s="61"/>
      <c r="K9" s="75"/>
      <c r="L9" s="74"/>
      <c r="M9" s="24">
        <v>41228</v>
      </c>
      <c r="N9" s="35">
        <v>1392.8</v>
      </c>
      <c r="O9" s="35">
        <v>1396</v>
      </c>
      <c r="P9" s="23">
        <v>102</v>
      </c>
      <c r="Q9" s="23">
        <f t="shared" ref="Q9:Q18" si="1">N9*$P$18/P9</f>
        <v>1511.5976470588234</v>
      </c>
      <c r="R9" s="28">
        <f t="shared" ref="R9:R18" si="2">O9*$P$18/P9</f>
        <v>1515.0705882352943</v>
      </c>
      <c r="AB9" s="60">
        <v>34759</v>
      </c>
      <c r="AC9" s="11">
        <v>63.8</v>
      </c>
    </row>
    <row r="10" spans="1:29" x14ac:dyDescent="0.25">
      <c r="A10" s="24">
        <v>35018</v>
      </c>
      <c r="B10" s="25">
        <v>661.2</v>
      </c>
      <c r="C10" s="23">
        <f>((B10-B8)/B8)*100</f>
        <v>4.9357244881764837</v>
      </c>
      <c r="D10" s="27">
        <f t="shared" ref="D10:D50" si="3">AVERAGE(B9:B10)</f>
        <v>654.70000000000005</v>
      </c>
      <c r="E10" s="23">
        <f t="shared" ref="E10:E48" si="4">AVERAGE(F9:F10)</f>
        <v>1215.2276113530984</v>
      </c>
      <c r="F10" s="28">
        <f t="shared" si="0"/>
        <v>1215.2054545454546</v>
      </c>
      <c r="G10" s="23">
        <f>((F10-F8)/F8)*100</f>
        <v>-0.15206821428057293</v>
      </c>
      <c r="H10" s="24">
        <v>35034</v>
      </c>
      <c r="I10" s="62">
        <v>66</v>
      </c>
      <c r="J10" s="64">
        <f>(I10-I8)/I8*100</f>
        <v>5.0955414012738895</v>
      </c>
      <c r="K10" s="75"/>
      <c r="L10" s="74"/>
      <c r="M10" s="24">
        <v>41409</v>
      </c>
      <c r="N10" s="35">
        <v>1420.5</v>
      </c>
      <c r="O10" s="35">
        <v>1420.9</v>
      </c>
      <c r="P10" s="23">
        <v>102.8</v>
      </c>
      <c r="Q10" s="23">
        <f t="shared" si="1"/>
        <v>1529.6629377431907</v>
      </c>
      <c r="R10" s="28">
        <f t="shared" si="2"/>
        <v>1530.0936770428016</v>
      </c>
      <c r="S10" s="23">
        <f>(Q10-Q8)/Q8*100</f>
        <v>2.5150798696140129</v>
      </c>
      <c r="T10" s="23">
        <f>(R10-R8)/R8*100</f>
        <v>2.8555616182986783</v>
      </c>
      <c r="U10" s="23">
        <f>(F45-F43)/F43*100</f>
        <v>2.8555616182986854</v>
      </c>
      <c r="V10" s="23">
        <f>(N10-N8)/N8*100</f>
        <v>4.965639547772116</v>
      </c>
      <c r="W10" s="23">
        <f>(O10-O8)/O8*100</f>
        <v>5.3142603024014257</v>
      </c>
      <c r="X10" s="23">
        <f>(B45-B43)/B43*100</f>
        <v>5.3142603024014257</v>
      </c>
      <c r="AB10" s="60">
        <v>34851</v>
      </c>
      <c r="AC10" s="11">
        <v>64.7</v>
      </c>
    </row>
    <row r="11" spans="1:29" x14ac:dyDescent="0.25">
      <c r="A11" s="24">
        <v>35200</v>
      </c>
      <c r="B11" s="25">
        <v>673.8</v>
      </c>
      <c r="C11" s="23">
        <f t="shared" ref="C11:C47" si="5">((B11-B9)/B9)*100</f>
        <v>3.9493983338475633</v>
      </c>
      <c r="D11" s="27">
        <f t="shared" si="3"/>
        <v>667.5</v>
      </c>
      <c r="E11" s="23">
        <f t="shared" si="4"/>
        <v>1220.2859356685294</v>
      </c>
      <c r="F11" s="28">
        <f t="shared" si="0"/>
        <v>1225.366416791604</v>
      </c>
      <c r="G11" s="23">
        <f t="shared" ref="G11:G61" si="6">((F11-F9)/F9)*100</f>
        <v>0.8324748455762665</v>
      </c>
      <c r="H11" s="24">
        <v>35217</v>
      </c>
      <c r="I11" s="62">
        <v>66.7</v>
      </c>
      <c r="J11" s="64">
        <f t="shared" ref="J11:J62" si="7">(I11-I9)/I9*100</f>
        <v>3.091190108191654</v>
      </c>
      <c r="K11" s="75"/>
      <c r="L11" s="74"/>
      <c r="M11" s="24">
        <v>41593</v>
      </c>
      <c r="N11" s="35">
        <v>1437.2</v>
      </c>
      <c r="O11" s="35">
        <v>1437</v>
      </c>
      <c r="P11" s="23">
        <v>104.8</v>
      </c>
      <c r="Q11" s="23">
        <f t="shared" si="1"/>
        <v>1518.1110687022901</v>
      </c>
      <c r="R11" s="28">
        <f t="shared" si="2"/>
        <v>1517.8998091603053</v>
      </c>
      <c r="S11" s="23">
        <f t="shared" ref="S11:T11" si="8">(Q11-Q9)/Q9*100</f>
        <v>0.43089651906644116</v>
      </c>
      <c r="T11" s="23">
        <f t="shared" si="8"/>
        <v>0.18673855508649087</v>
      </c>
      <c r="U11" s="23">
        <f t="shared" ref="U11:U18" si="9">(F46-F44)/F44*100</f>
        <v>0.18673855508649551</v>
      </c>
      <c r="V11" s="23">
        <f t="shared" ref="V11:W11" si="10">(N11-N9)/N9*100</f>
        <v>3.1878230901780649</v>
      </c>
      <c r="W11" s="23">
        <f t="shared" si="10"/>
        <v>2.9369627507163325</v>
      </c>
      <c r="X11" s="23">
        <f t="shared" ref="X11:X18" si="11">(B46-B44)/B44*100</f>
        <v>2.9369627507163325</v>
      </c>
      <c r="AB11" s="60">
        <v>34943</v>
      </c>
      <c r="AC11" s="11">
        <v>65.5</v>
      </c>
    </row>
    <row r="12" spans="1:29" x14ac:dyDescent="0.25">
      <c r="A12" s="24">
        <v>35384</v>
      </c>
      <c r="B12" s="25">
        <v>686.1</v>
      </c>
      <c r="C12" s="23">
        <f t="shared" si="5"/>
        <v>3.7658802177858401</v>
      </c>
      <c r="D12" s="27">
        <f t="shared" si="3"/>
        <v>679.95</v>
      </c>
      <c r="E12" s="23">
        <f t="shared" si="4"/>
        <v>1233.7573128734139</v>
      </c>
      <c r="F12" s="28">
        <f t="shared" si="0"/>
        <v>1242.1482089552239</v>
      </c>
      <c r="G12" s="23">
        <f t="shared" si="6"/>
        <v>2.2171357369233697</v>
      </c>
      <c r="H12" s="24">
        <v>35400</v>
      </c>
      <c r="I12" s="62">
        <v>67</v>
      </c>
      <c r="J12" s="64">
        <f t="shared" si="7"/>
        <v>1.5151515151515151</v>
      </c>
      <c r="K12" s="75"/>
      <c r="L12" s="74"/>
      <c r="M12" s="24">
        <v>41774</v>
      </c>
      <c r="N12" s="35">
        <v>1455.3</v>
      </c>
      <c r="O12" s="35">
        <v>1454.1</v>
      </c>
      <c r="P12" s="23">
        <v>105.9</v>
      </c>
      <c r="Q12" s="23">
        <f t="shared" si="1"/>
        <v>1521.2626062322945</v>
      </c>
      <c r="R12" s="28">
        <f t="shared" si="2"/>
        <v>1520.0082152974503</v>
      </c>
      <c r="S12" s="23">
        <f t="shared" ref="S12:T12" si="12">(Q12-Q10)/Q10*100</f>
        <v>-0.54916225683611963</v>
      </c>
      <c r="T12" s="23">
        <f t="shared" si="12"/>
        <v>-0.65914014917330743</v>
      </c>
      <c r="U12" s="23">
        <f t="shared" si="9"/>
        <v>-0.65914014917332309</v>
      </c>
      <c r="V12" s="23">
        <f t="shared" ref="V12:W12" si="13">(N12-N10)/N10*100</f>
        <v>2.4498416050686345</v>
      </c>
      <c r="W12" s="23">
        <f t="shared" si="13"/>
        <v>2.3365472587796337</v>
      </c>
      <c r="X12" s="23">
        <f t="shared" si="11"/>
        <v>2.3365472587796337</v>
      </c>
      <c r="AB12" s="60">
        <v>35034</v>
      </c>
      <c r="AC12" s="11">
        <v>66</v>
      </c>
    </row>
    <row r="13" spans="1:29" x14ac:dyDescent="0.25">
      <c r="A13" s="24">
        <v>35565</v>
      </c>
      <c r="B13" s="25">
        <v>696.3</v>
      </c>
      <c r="C13" s="23">
        <f t="shared" si="5"/>
        <v>3.3392698130008904</v>
      </c>
      <c r="D13" s="27">
        <f t="shared" si="3"/>
        <v>691.2</v>
      </c>
      <c r="E13" s="23">
        <f t="shared" si="4"/>
        <v>1252.3236560471187</v>
      </c>
      <c r="F13" s="28">
        <f t="shared" si="0"/>
        <v>1262.4991031390132</v>
      </c>
      <c r="G13" s="23">
        <f t="shared" si="6"/>
        <v>3.0303332814224055</v>
      </c>
      <c r="H13" s="24">
        <v>35582</v>
      </c>
      <c r="I13" s="62">
        <v>66.900000000000006</v>
      </c>
      <c r="J13" s="64">
        <f t="shared" si="7"/>
        <v>0.29985007496252297</v>
      </c>
      <c r="K13" s="75"/>
      <c r="L13" s="74"/>
      <c r="M13" s="24">
        <v>41958</v>
      </c>
      <c r="N13" s="35">
        <v>1474.5</v>
      </c>
      <c r="O13" s="35">
        <v>1477</v>
      </c>
      <c r="P13" s="23">
        <v>106.6</v>
      </c>
      <c r="Q13" s="23">
        <f t="shared" si="1"/>
        <v>1531.2115384615386</v>
      </c>
      <c r="R13" s="28">
        <f t="shared" si="2"/>
        <v>1533.8076923076924</v>
      </c>
      <c r="S13" s="23">
        <f t="shared" ref="S13:T13" si="14">(Q13-Q11)/Q11*100</f>
        <v>0.86294540823333521</v>
      </c>
      <c r="T13" s="23">
        <f t="shared" si="14"/>
        <v>1.0480193126967499</v>
      </c>
      <c r="U13" s="23">
        <f t="shared" si="9"/>
        <v>1.0480193126967507</v>
      </c>
      <c r="V13" s="23">
        <f t="shared" ref="V13:W13" si="15">(N13-N11)/N11*100</f>
        <v>2.5953242415808484</v>
      </c>
      <c r="W13" s="23">
        <f t="shared" si="15"/>
        <v>2.7835768963117609</v>
      </c>
      <c r="X13" s="23">
        <f t="shared" si="11"/>
        <v>2.7835768963117609</v>
      </c>
      <c r="AB13" s="60">
        <v>35125</v>
      </c>
      <c r="AC13" s="11">
        <v>66.2</v>
      </c>
    </row>
    <row r="14" spans="1:29" x14ac:dyDescent="0.25">
      <c r="A14" s="24">
        <v>35749</v>
      </c>
      <c r="B14" s="25">
        <v>710.6</v>
      </c>
      <c r="C14" s="23">
        <f t="shared" si="5"/>
        <v>3.5709080308992855</v>
      </c>
      <c r="D14" s="27">
        <f t="shared" si="3"/>
        <v>703.45</v>
      </c>
      <c r="E14" s="23">
        <f t="shared" si="4"/>
        <v>1276.4275455814827</v>
      </c>
      <c r="F14" s="28">
        <f t="shared" si="0"/>
        <v>1290.355988023952</v>
      </c>
      <c r="G14" s="23">
        <f t="shared" si="6"/>
        <v>3.8810005699139434</v>
      </c>
      <c r="H14" s="24">
        <v>35765</v>
      </c>
      <c r="I14" s="62">
        <v>66.8</v>
      </c>
      <c r="J14" s="64">
        <f t="shared" si="7"/>
        <v>-0.29850746268657141</v>
      </c>
      <c r="K14" s="75"/>
      <c r="L14" s="74"/>
      <c r="M14" s="24">
        <v>42139</v>
      </c>
      <c r="N14" s="35">
        <v>1484.9</v>
      </c>
      <c r="O14" s="35">
        <v>1483.1</v>
      </c>
      <c r="P14" s="23">
        <v>107.5</v>
      </c>
      <c r="Q14" s="23">
        <f t="shared" si="1"/>
        <v>1529.1016744186049</v>
      </c>
      <c r="R14" s="28">
        <f t="shared" si="2"/>
        <v>1527.2480930232557</v>
      </c>
      <c r="S14" s="23">
        <f t="shared" ref="S14:T14" si="16">(Q14-Q12)/Q12*100</f>
        <v>0.51530012991809704</v>
      </c>
      <c r="T14" s="23">
        <f t="shared" si="16"/>
        <v>0.47630517078413481</v>
      </c>
      <c r="U14" s="23">
        <f t="shared" si="9"/>
        <v>0.47630517078412793</v>
      </c>
      <c r="V14" s="23">
        <f t="shared" ref="V14:W14" si="17">(N14-N12)/N12*100</f>
        <v>2.0339448910877578</v>
      </c>
      <c r="W14" s="23">
        <f t="shared" si="17"/>
        <v>1.9943607729867272</v>
      </c>
      <c r="X14" s="23">
        <f t="shared" si="11"/>
        <v>1.9943607729867272</v>
      </c>
      <c r="AB14" s="60">
        <v>35217</v>
      </c>
      <c r="AC14" s="11">
        <v>66.7</v>
      </c>
    </row>
    <row r="15" spans="1:29" x14ac:dyDescent="0.25">
      <c r="A15" s="24">
        <v>35930</v>
      </c>
      <c r="B15" s="25">
        <v>725.7</v>
      </c>
      <c r="C15" s="23">
        <f t="shared" si="5"/>
        <v>4.2223179663938089</v>
      </c>
      <c r="D15" s="27">
        <f t="shared" si="3"/>
        <v>718.15000000000009</v>
      </c>
      <c r="E15" s="23">
        <f t="shared" si="4"/>
        <v>1298.2003233888306</v>
      </c>
      <c r="F15" s="28">
        <f t="shared" si="0"/>
        <v>1306.0446587537092</v>
      </c>
      <c r="G15" s="23">
        <f t="shared" si="6"/>
        <v>3.4491553702039526</v>
      </c>
      <c r="H15" s="24">
        <v>35947</v>
      </c>
      <c r="I15" s="62">
        <v>67.400000000000006</v>
      </c>
      <c r="J15" s="64">
        <f t="shared" si="7"/>
        <v>0.74738415545590431</v>
      </c>
      <c r="K15" s="75"/>
      <c r="L15" s="74"/>
      <c r="M15" s="24">
        <v>42323</v>
      </c>
      <c r="N15" s="35">
        <v>1499.9</v>
      </c>
      <c r="O15" s="35">
        <v>1500.5</v>
      </c>
      <c r="P15" s="23">
        <v>108.4</v>
      </c>
      <c r="Q15" s="23">
        <f t="shared" si="1"/>
        <v>1531.7244464944652</v>
      </c>
      <c r="R15" s="28">
        <f t="shared" si="2"/>
        <v>1532.3371771217712</v>
      </c>
      <c r="S15" s="23">
        <f t="shared" ref="S15:T15" si="18">(Q15-Q13)/Q13*100</f>
        <v>3.3496876169175516E-2</v>
      </c>
      <c r="T15" s="23">
        <f t="shared" si="18"/>
        <v>-9.5873504435793552E-2</v>
      </c>
      <c r="U15" s="23">
        <f t="shared" si="9"/>
        <v>-9.5873504435806514E-2</v>
      </c>
      <c r="V15" s="23">
        <f t="shared" ref="V15:W15" si="19">(N15-N13)/N13*100</f>
        <v>1.7226178365547704</v>
      </c>
      <c r="W15" s="23">
        <f t="shared" si="19"/>
        <v>1.5910629654705484</v>
      </c>
      <c r="X15" s="23">
        <f t="shared" si="11"/>
        <v>1.5910629654705484</v>
      </c>
      <c r="AB15" s="60">
        <v>35309</v>
      </c>
      <c r="AC15" s="11">
        <v>66.900000000000006</v>
      </c>
    </row>
    <row r="16" spans="1:29" x14ac:dyDescent="0.25">
      <c r="A16" s="24">
        <v>36114</v>
      </c>
      <c r="B16" s="25">
        <v>739.5</v>
      </c>
      <c r="C16" s="23">
        <f t="shared" si="5"/>
        <v>4.0669856459330109</v>
      </c>
      <c r="D16" s="27">
        <f t="shared" si="3"/>
        <v>732.6</v>
      </c>
      <c r="E16" s="23">
        <f t="shared" si="4"/>
        <v>1314.536709907828</v>
      </c>
      <c r="F16" s="28">
        <f t="shared" si="0"/>
        <v>1323.0287610619469</v>
      </c>
      <c r="G16" s="23">
        <f t="shared" si="6"/>
        <v>2.53207435322014</v>
      </c>
      <c r="H16" s="24">
        <v>36130</v>
      </c>
      <c r="I16" s="62">
        <v>67.8</v>
      </c>
      <c r="J16" s="64">
        <f t="shared" si="7"/>
        <v>1.4970059880239521</v>
      </c>
      <c r="K16" s="75"/>
      <c r="L16" s="74"/>
      <c r="M16" s="24">
        <v>42505</v>
      </c>
      <c r="N16" s="35">
        <v>1516.5</v>
      </c>
      <c r="O16" s="35">
        <v>1516</v>
      </c>
      <c r="P16" s="23">
        <v>108.6</v>
      </c>
      <c r="Q16" s="23">
        <f t="shared" si="1"/>
        <v>1545.8245856353594</v>
      </c>
      <c r="R16" s="28">
        <f t="shared" si="2"/>
        <v>1545.314917127072</v>
      </c>
      <c r="S16" s="23">
        <f t="shared" ref="S16:T16" si="20">(Q16-Q14)/Q14*100</f>
        <v>1.0936428555748505</v>
      </c>
      <c r="T16" s="23">
        <f t="shared" si="20"/>
        <v>1.1829658970503105</v>
      </c>
      <c r="U16" s="23">
        <f t="shared" si="9"/>
        <v>1.1829658970503223</v>
      </c>
      <c r="V16" s="23">
        <f t="shared" ref="V16:W16" si="21">(N16-N14)/N14*100</f>
        <v>2.1280894336318879</v>
      </c>
      <c r="W16" s="23">
        <f t="shared" si="21"/>
        <v>2.2183264783224388</v>
      </c>
      <c r="X16" s="23">
        <f t="shared" si="11"/>
        <v>2.2183264783224388</v>
      </c>
      <c r="AB16" s="60">
        <v>35400</v>
      </c>
      <c r="AC16" s="11">
        <v>67</v>
      </c>
    </row>
    <row r="17" spans="1:29" x14ac:dyDescent="0.25">
      <c r="A17" s="24">
        <v>36295</v>
      </c>
      <c r="B17" s="25">
        <v>748.5</v>
      </c>
      <c r="C17" s="23">
        <f t="shared" si="5"/>
        <v>3.1417941298056986</v>
      </c>
      <c r="D17" s="27">
        <f t="shared" si="3"/>
        <v>744</v>
      </c>
      <c r="E17" s="23">
        <f t="shared" si="4"/>
        <v>1328.1300192974932</v>
      </c>
      <c r="F17" s="28">
        <f t="shared" si="0"/>
        <v>1333.2312775330397</v>
      </c>
      <c r="G17" s="23">
        <f t="shared" si="6"/>
        <v>2.0815994764890569</v>
      </c>
      <c r="H17" s="24">
        <v>36312</v>
      </c>
      <c r="I17" s="62">
        <v>68.099999999999994</v>
      </c>
      <c r="J17" s="64">
        <f t="shared" si="7"/>
        <v>1.0385756676557696</v>
      </c>
      <c r="K17" s="75"/>
      <c r="L17" s="74"/>
      <c r="M17" s="24">
        <v>42689</v>
      </c>
      <c r="N17" s="35">
        <v>1532.2</v>
      </c>
      <c r="O17" s="35">
        <v>1533.4</v>
      </c>
      <c r="P17" s="23">
        <v>110</v>
      </c>
      <c r="Q17" s="23">
        <f t="shared" si="1"/>
        <v>1541.9503636363638</v>
      </c>
      <c r="R17" s="28">
        <f t="shared" si="2"/>
        <v>1543.1580000000001</v>
      </c>
      <c r="S17" s="23">
        <f t="shared" ref="S17:T17" si="22">(Q17-Q15)/Q15*100</f>
        <v>0.66760814357320597</v>
      </c>
      <c r="T17" s="23">
        <f t="shared" si="22"/>
        <v>0.70616461179607626</v>
      </c>
      <c r="U17" s="23">
        <f t="shared" si="9"/>
        <v>0.70616461179609546</v>
      </c>
      <c r="V17" s="23">
        <f t="shared" ref="V17:W17" si="23">(N17-N15)/N15*100</f>
        <v>2.1534768984598944</v>
      </c>
      <c r="W17" s="23">
        <f t="shared" si="23"/>
        <v>2.1926024658447245</v>
      </c>
      <c r="X17" s="23">
        <f t="shared" si="11"/>
        <v>2.1926024658447245</v>
      </c>
      <c r="AB17" s="60">
        <v>35490</v>
      </c>
      <c r="AC17" s="11">
        <v>67.099999999999994</v>
      </c>
    </row>
    <row r="18" spans="1:29" x14ac:dyDescent="0.25">
      <c r="A18" s="24">
        <v>36479</v>
      </c>
      <c r="B18" s="25">
        <v>760.8</v>
      </c>
      <c r="C18" s="23">
        <f t="shared" si="5"/>
        <v>2.8803245436105414</v>
      </c>
      <c r="D18" s="27">
        <f t="shared" si="3"/>
        <v>754.65</v>
      </c>
      <c r="E18" s="23">
        <f t="shared" si="4"/>
        <v>1334.3800381876486</v>
      </c>
      <c r="F18" s="28">
        <f t="shared" si="0"/>
        <v>1335.5287988422576</v>
      </c>
      <c r="G18" s="23">
        <f t="shared" si="6"/>
        <v>0.94480468967866227</v>
      </c>
      <c r="H18" s="24">
        <v>36495</v>
      </c>
      <c r="I18" s="62">
        <v>69.099999999999994</v>
      </c>
      <c r="J18" s="64">
        <f t="shared" si="7"/>
        <v>1.9174041297935061</v>
      </c>
      <c r="K18" s="75"/>
      <c r="L18" s="74"/>
      <c r="M18" s="24">
        <v>42870</v>
      </c>
      <c r="N18" s="35">
        <v>1543.8</v>
      </c>
      <c r="O18" s="35">
        <v>1543.2</v>
      </c>
      <c r="P18" s="23">
        <v>110.7</v>
      </c>
      <c r="Q18" s="23">
        <f t="shared" si="1"/>
        <v>1543.8</v>
      </c>
      <c r="R18" s="28">
        <f t="shared" si="2"/>
        <v>1543.2</v>
      </c>
      <c r="S18" s="23">
        <f t="shared" ref="S18:T18" si="24">(Q18-Q16)/Q16*100</f>
        <v>-0.1309712404740499</v>
      </c>
      <c r="T18" s="23">
        <f t="shared" si="24"/>
        <v>-0.13685994379733704</v>
      </c>
      <c r="U18" s="23">
        <f t="shared" si="9"/>
        <v>-0.13685994379733171</v>
      </c>
      <c r="V18" s="23">
        <f t="shared" ref="V18:W18" si="25">(N18-N16)/N16*100</f>
        <v>1.8001978239366934</v>
      </c>
      <c r="W18" s="23">
        <f t="shared" si="25"/>
        <v>1.7941952506596335</v>
      </c>
      <c r="X18" s="23">
        <f t="shared" si="11"/>
        <v>1.7941952506596335</v>
      </c>
      <c r="AB18" s="60">
        <v>35582</v>
      </c>
      <c r="AC18" s="11">
        <v>66.900000000000006</v>
      </c>
    </row>
    <row r="19" spans="1:29" x14ac:dyDescent="0.25">
      <c r="A19" s="24">
        <v>36661</v>
      </c>
      <c r="B19" s="25">
        <v>779.1</v>
      </c>
      <c r="C19" s="23">
        <f t="shared" si="5"/>
        <v>4.088176352705414</v>
      </c>
      <c r="D19" s="27">
        <f t="shared" si="3"/>
        <v>769.95</v>
      </c>
      <c r="E19" s="23">
        <f t="shared" si="4"/>
        <v>1340.8757242074535</v>
      </c>
      <c r="F19" s="28">
        <f t="shared" si="0"/>
        <v>1346.2226495726495</v>
      </c>
      <c r="G19" s="23">
        <f t="shared" si="6"/>
        <v>0.97442748745353125</v>
      </c>
      <c r="H19" s="24">
        <v>36678</v>
      </c>
      <c r="I19" s="62">
        <v>70.2</v>
      </c>
      <c r="J19" s="64">
        <f t="shared" si="7"/>
        <v>3.0837004405286472</v>
      </c>
      <c r="K19" s="75"/>
      <c r="L19" s="74"/>
      <c r="M19" s="23"/>
      <c r="AB19" s="60">
        <v>35674</v>
      </c>
      <c r="AC19" s="11">
        <v>66.599999999999994</v>
      </c>
    </row>
    <row r="20" spans="1:29" x14ac:dyDescent="0.25">
      <c r="A20" s="24">
        <v>36845</v>
      </c>
      <c r="B20" s="25">
        <v>798.1</v>
      </c>
      <c r="C20" s="23">
        <f t="shared" si="5"/>
        <v>4.9027339642481689</v>
      </c>
      <c r="D20" s="27">
        <f t="shared" si="3"/>
        <v>788.6</v>
      </c>
      <c r="E20" s="23">
        <f t="shared" si="4"/>
        <v>1335.2832126112221</v>
      </c>
      <c r="F20" s="28">
        <f t="shared" si="0"/>
        <v>1324.3437756497949</v>
      </c>
      <c r="G20" s="23">
        <f t="shared" si="6"/>
        <v>-0.83749771642204851</v>
      </c>
      <c r="H20" s="24">
        <v>36861</v>
      </c>
      <c r="I20" s="62">
        <v>73.099999999999994</v>
      </c>
      <c r="J20" s="64">
        <f t="shared" si="7"/>
        <v>5.7887120115774247</v>
      </c>
      <c r="K20" s="75"/>
      <c r="L20" s="74"/>
      <c r="M20" s="23"/>
      <c r="AB20" s="60">
        <v>35765</v>
      </c>
      <c r="AC20" s="11">
        <v>66.8</v>
      </c>
    </row>
    <row r="21" spans="1:29" x14ac:dyDescent="0.25">
      <c r="A21" s="24">
        <v>37026</v>
      </c>
      <c r="B21" s="25">
        <v>818.8</v>
      </c>
      <c r="C21" s="23">
        <f t="shared" si="5"/>
        <v>5.095623154922337</v>
      </c>
      <c r="D21" s="27">
        <f t="shared" si="3"/>
        <v>808.45</v>
      </c>
      <c r="E21" s="23">
        <f t="shared" si="4"/>
        <v>1328.7520220530855</v>
      </c>
      <c r="F21" s="28">
        <f t="shared" si="0"/>
        <v>1333.1602684563759</v>
      </c>
      <c r="G21" s="23">
        <f t="shared" si="6"/>
        <v>-0.97029871844900273</v>
      </c>
      <c r="H21" s="24">
        <v>37043</v>
      </c>
      <c r="I21" s="62">
        <v>74.5</v>
      </c>
      <c r="J21" s="64">
        <f t="shared" si="7"/>
        <v>6.1253561253561211</v>
      </c>
      <c r="K21" s="75"/>
      <c r="L21" s="74"/>
      <c r="M21" s="23"/>
      <c r="AB21" s="60">
        <v>35855</v>
      </c>
      <c r="AC21" s="11">
        <v>67</v>
      </c>
    </row>
    <row r="22" spans="1:29" x14ac:dyDescent="0.25">
      <c r="A22" s="24">
        <v>37210</v>
      </c>
      <c r="B22" s="25">
        <v>842.6</v>
      </c>
      <c r="C22" s="23">
        <f t="shared" si="5"/>
        <v>5.5757423881719079</v>
      </c>
      <c r="D22" s="27">
        <f t="shared" si="3"/>
        <v>830.7</v>
      </c>
      <c r="E22" s="23">
        <f t="shared" si="4"/>
        <v>1344.3479061114772</v>
      </c>
      <c r="F22" s="28">
        <f t="shared" si="0"/>
        <v>1355.5355437665783</v>
      </c>
      <c r="G22" s="23">
        <f t="shared" si="6"/>
        <v>2.3552621826971607</v>
      </c>
      <c r="H22" s="24">
        <v>37226</v>
      </c>
      <c r="I22" s="62">
        <v>75.400000000000006</v>
      </c>
      <c r="J22" s="64">
        <f t="shared" si="7"/>
        <v>3.1463748290013838</v>
      </c>
      <c r="K22" s="75"/>
      <c r="L22" s="74"/>
      <c r="M22" s="23"/>
      <c r="AB22" s="60">
        <v>35947</v>
      </c>
      <c r="AC22" s="11">
        <v>67.400000000000006</v>
      </c>
    </row>
    <row r="23" spans="1:29" x14ac:dyDescent="0.25">
      <c r="A23" s="24">
        <v>37391</v>
      </c>
      <c r="B23" s="25">
        <v>860.1</v>
      </c>
      <c r="C23" s="23">
        <f t="shared" si="5"/>
        <v>5.0439667806546256</v>
      </c>
      <c r="D23" s="27">
        <f t="shared" si="3"/>
        <v>851.35</v>
      </c>
      <c r="E23" s="23">
        <f t="shared" si="4"/>
        <v>1358.7738423793726</v>
      </c>
      <c r="F23" s="28">
        <f t="shared" si="0"/>
        <v>1362.0121409921671</v>
      </c>
      <c r="G23" s="23">
        <f t="shared" si="6"/>
        <v>2.1641713467202197</v>
      </c>
      <c r="H23" s="24">
        <v>37408</v>
      </c>
      <c r="I23" s="62">
        <v>76.599999999999994</v>
      </c>
      <c r="J23" s="64">
        <f t="shared" si="7"/>
        <v>2.8187919463087172</v>
      </c>
      <c r="K23" s="75"/>
      <c r="L23" s="74"/>
      <c r="M23" s="23"/>
      <c r="O23" s="28"/>
      <c r="P23" s="28"/>
      <c r="AB23" s="60">
        <v>36039</v>
      </c>
      <c r="AC23" s="11">
        <v>67.5</v>
      </c>
    </row>
    <row r="24" spans="1:29" x14ac:dyDescent="0.25">
      <c r="A24" s="24">
        <v>37575</v>
      </c>
      <c r="B24" s="25">
        <v>882.1</v>
      </c>
      <c r="C24" s="23">
        <f t="shared" si="5"/>
        <v>4.6878708758604315</v>
      </c>
      <c r="D24" s="27">
        <f t="shared" si="3"/>
        <v>871.1</v>
      </c>
      <c r="E24" s="23">
        <f t="shared" si="4"/>
        <v>1370.4308771971146</v>
      </c>
      <c r="F24" s="28">
        <f t="shared" si="0"/>
        <v>1378.8496134020618</v>
      </c>
      <c r="G24" s="23">
        <f t="shared" si="6"/>
        <v>1.7199157737097432</v>
      </c>
      <c r="H24" s="24">
        <v>37591</v>
      </c>
      <c r="I24" s="62">
        <v>77.599999999999994</v>
      </c>
      <c r="J24" s="64">
        <f t="shared" si="7"/>
        <v>2.9177718832891095</v>
      </c>
      <c r="K24" s="75"/>
      <c r="L24" s="74"/>
      <c r="M24" s="23"/>
      <c r="AB24" s="60">
        <v>36130</v>
      </c>
      <c r="AC24" s="11">
        <v>67.8</v>
      </c>
    </row>
    <row r="25" spans="1:29" x14ac:dyDescent="0.25">
      <c r="A25" s="24">
        <v>37756</v>
      </c>
      <c r="B25" s="25">
        <v>912.8</v>
      </c>
      <c r="C25" s="23">
        <f t="shared" si="5"/>
        <v>6.1271945122660076</v>
      </c>
      <c r="D25" s="27">
        <f t="shared" si="3"/>
        <v>897.45</v>
      </c>
      <c r="E25" s="23">
        <f t="shared" si="4"/>
        <v>1393.7673003397076</v>
      </c>
      <c r="F25" s="28">
        <f t="shared" si="0"/>
        <v>1408.6849872773537</v>
      </c>
      <c r="G25" s="23">
        <f t="shared" si="6"/>
        <v>3.4267569928699309</v>
      </c>
      <c r="H25" s="24">
        <v>37773</v>
      </c>
      <c r="I25" s="62">
        <v>78.599999999999994</v>
      </c>
      <c r="J25" s="64">
        <f t="shared" si="7"/>
        <v>2.6109660574412534</v>
      </c>
      <c r="K25" s="75"/>
      <c r="L25" s="74"/>
      <c r="M25" s="23"/>
      <c r="AB25" s="60">
        <v>36220</v>
      </c>
      <c r="AC25" s="11">
        <v>67.8</v>
      </c>
    </row>
    <row r="26" spans="1:29" x14ac:dyDescent="0.25">
      <c r="A26" s="24">
        <v>37940</v>
      </c>
      <c r="B26" s="25">
        <v>929.1</v>
      </c>
      <c r="C26" s="23">
        <f t="shared" si="5"/>
        <v>5.328194082303594</v>
      </c>
      <c r="D26" s="27">
        <f t="shared" si="3"/>
        <v>920.95</v>
      </c>
      <c r="E26" s="23">
        <f t="shared" si="4"/>
        <v>1413.1464559028277</v>
      </c>
      <c r="F26" s="28">
        <f t="shared" si="0"/>
        <v>1417.6079245283017</v>
      </c>
      <c r="G26" s="23">
        <f t="shared" si="6"/>
        <v>2.8109164878837545</v>
      </c>
      <c r="H26" s="24">
        <v>37956</v>
      </c>
      <c r="I26" s="62">
        <v>79.5</v>
      </c>
      <c r="J26" s="64">
        <f t="shared" si="7"/>
        <v>2.4484536082474304</v>
      </c>
      <c r="K26" s="75"/>
      <c r="L26" s="74"/>
      <c r="M26" s="23"/>
      <c r="AB26" s="60">
        <v>36312</v>
      </c>
      <c r="AC26" s="11">
        <v>68.099999999999994</v>
      </c>
    </row>
    <row r="27" spans="1:29" x14ac:dyDescent="0.25">
      <c r="A27" s="24">
        <v>38122</v>
      </c>
      <c r="B27" s="25">
        <v>939</v>
      </c>
      <c r="C27" s="23">
        <f t="shared" si="5"/>
        <v>2.8702892199824763</v>
      </c>
      <c r="D27" s="27">
        <f t="shared" si="3"/>
        <v>934.05</v>
      </c>
      <c r="E27" s="23">
        <f t="shared" si="4"/>
        <v>1415.3839870780466</v>
      </c>
      <c r="F27" s="28">
        <f t="shared" si="0"/>
        <v>1413.1600496277915</v>
      </c>
      <c r="G27" s="23">
        <f t="shared" si="6"/>
        <v>0.31767658425089401</v>
      </c>
      <c r="H27" s="24">
        <v>38139</v>
      </c>
      <c r="I27" s="62">
        <v>80.599999999999994</v>
      </c>
      <c r="J27" s="64">
        <f t="shared" si="7"/>
        <v>2.5445292620865141</v>
      </c>
      <c r="K27" s="75"/>
      <c r="L27" s="74"/>
      <c r="M27" s="23"/>
      <c r="O27" s="28"/>
      <c r="P27" s="28"/>
      <c r="AB27" s="60">
        <v>36404</v>
      </c>
      <c r="AC27" s="11">
        <v>68.7</v>
      </c>
    </row>
    <row r="28" spans="1:29" x14ac:dyDescent="0.25">
      <c r="A28" s="24">
        <v>38306</v>
      </c>
      <c r="B28" s="25">
        <v>965</v>
      </c>
      <c r="C28" s="23">
        <f t="shared" si="5"/>
        <v>3.8639543644387015</v>
      </c>
      <c r="D28" s="27">
        <f t="shared" si="3"/>
        <v>952</v>
      </c>
      <c r="E28" s="23">
        <f t="shared" si="4"/>
        <v>1424.7057916850613</v>
      </c>
      <c r="F28" s="28">
        <f t="shared" si="0"/>
        <v>1436.2515337423313</v>
      </c>
      <c r="G28" s="23">
        <f t="shared" si="6"/>
        <v>1.3151456683788685</v>
      </c>
      <c r="H28" s="24">
        <v>38322</v>
      </c>
      <c r="I28" s="27">
        <v>81.5</v>
      </c>
      <c r="J28" s="64">
        <f t="shared" si="7"/>
        <v>2.5157232704402519</v>
      </c>
      <c r="K28" s="75"/>
      <c r="L28" s="74"/>
      <c r="M28" s="23"/>
      <c r="N28" s="23"/>
      <c r="AB28" s="60">
        <v>36495</v>
      </c>
      <c r="AC28" s="11">
        <v>69.099999999999994</v>
      </c>
    </row>
    <row r="29" spans="1:29" ht="18.75" x14ac:dyDescent="0.3">
      <c r="A29" s="24">
        <v>38487</v>
      </c>
      <c r="B29" s="25">
        <v>993.8</v>
      </c>
      <c r="C29" s="23">
        <f t="shared" si="5"/>
        <v>5.8359957401490901</v>
      </c>
      <c r="D29" s="27">
        <f t="shared" si="3"/>
        <v>979.4</v>
      </c>
      <c r="E29" s="23">
        <f t="shared" si="4"/>
        <v>1447.8348467743135</v>
      </c>
      <c r="F29" s="28">
        <f t="shared" si="0"/>
        <v>1459.4181598062955</v>
      </c>
      <c r="G29" s="23">
        <f t="shared" si="6"/>
        <v>3.2733808311866599</v>
      </c>
      <c r="H29" s="24">
        <v>38504</v>
      </c>
      <c r="I29" s="27">
        <v>82.6</v>
      </c>
      <c r="J29" s="64">
        <f t="shared" si="7"/>
        <v>2.481389578163772</v>
      </c>
      <c r="K29" s="75"/>
      <c r="L29" s="74"/>
      <c r="M29" s="23"/>
      <c r="N29" s="55" t="s">
        <v>47</v>
      </c>
      <c r="AB29" s="60">
        <v>36586</v>
      </c>
      <c r="AC29" s="11">
        <v>69.7</v>
      </c>
    </row>
    <row r="30" spans="1:29" x14ac:dyDescent="0.25">
      <c r="A30" s="24">
        <v>38671</v>
      </c>
      <c r="B30" s="25">
        <v>1011.8</v>
      </c>
      <c r="C30" s="23">
        <f t="shared" si="5"/>
        <v>4.8497409326424821</v>
      </c>
      <c r="D30" s="27">
        <f t="shared" si="3"/>
        <v>1002.8</v>
      </c>
      <c r="E30" s="23">
        <f t="shared" si="4"/>
        <v>1461.9963114067277</v>
      </c>
      <c r="F30" s="28">
        <f t="shared" si="0"/>
        <v>1464.5744630071599</v>
      </c>
      <c r="G30" s="23">
        <f t="shared" si="6"/>
        <v>1.9720034130114898</v>
      </c>
      <c r="H30" s="24">
        <v>38687</v>
      </c>
      <c r="I30" s="27">
        <v>83.8</v>
      </c>
      <c r="J30" s="64">
        <f t="shared" si="7"/>
        <v>2.8220858895705487</v>
      </c>
      <c r="K30" s="75"/>
      <c r="L30" s="74"/>
      <c r="M30" s="23"/>
      <c r="N30" s="23"/>
      <c r="AB30" s="60">
        <v>36678</v>
      </c>
      <c r="AC30" s="11">
        <v>70.2</v>
      </c>
    </row>
    <row r="31" spans="1:29" x14ac:dyDescent="0.25">
      <c r="A31" s="24">
        <v>38852</v>
      </c>
      <c r="B31" s="25">
        <v>1025.8</v>
      </c>
      <c r="C31" s="23">
        <f t="shared" si="5"/>
        <v>3.219963775407527</v>
      </c>
      <c r="D31" s="27">
        <f t="shared" si="3"/>
        <v>1018.8</v>
      </c>
      <c r="E31" s="23">
        <f t="shared" si="4"/>
        <v>1456.5569637503786</v>
      </c>
      <c r="F31" s="28">
        <f t="shared" si="0"/>
        <v>1448.5394644935971</v>
      </c>
      <c r="G31" s="23">
        <f t="shared" si="6"/>
        <v>-0.74541317987590217</v>
      </c>
      <c r="H31" s="24">
        <v>38869</v>
      </c>
      <c r="I31" s="27">
        <v>85.9</v>
      </c>
      <c r="J31" s="64">
        <f t="shared" si="7"/>
        <v>3.9951573849879072</v>
      </c>
      <c r="K31" s="75"/>
      <c r="L31" s="74"/>
      <c r="M31" s="23"/>
      <c r="N31" s="23"/>
      <c r="O31" s="28"/>
      <c r="P31" s="28"/>
      <c r="AB31" s="60">
        <v>36770</v>
      </c>
      <c r="AC31" s="11">
        <v>72.900000000000006</v>
      </c>
    </row>
    <row r="32" spans="1:29" x14ac:dyDescent="0.25">
      <c r="A32" s="24">
        <v>39036</v>
      </c>
      <c r="B32" s="25">
        <v>1044.0999999999999</v>
      </c>
      <c r="C32" s="23">
        <f t="shared" si="5"/>
        <v>3.1923305000988291</v>
      </c>
      <c r="D32" s="27">
        <f t="shared" si="3"/>
        <v>1034.9499999999998</v>
      </c>
      <c r="E32" s="23">
        <f t="shared" si="4"/>
        <v>1455.5014297063826</v>
      </c>
      <c r="F32" s="28">
        <f t="shared" si="0"/>
        <v>1462.4633949191684</v>
      </c>
      <c r="G32" s="23">
        <f t="shared" si="6"/>
        <v>-0.14414207958104877</v>
      </c>
      <c r="H32" s="24">
        <v>39052</v>
      </c>
      <c r="I32" s="27">
        <v>86.6</v>
      </c>
      <c r="J32" s="64">
        <f t="shared" si="7"/>
        <v>3.3412887828162257</v>
      </c>
      <c r="K32" s="75"/>
      <c r="L32" s="74"/>
      <c r="M32" s="23"/>
      <c r="N32" s="23"/>
      <c r="AB32" s="60">
        <v>36861</v>
      </c>
      <c r="AC32" s="11">
        <v>73.099999999999994</v>
      </c>
    </row>
    <row r="33" spans="1:29" x14ac:dyDescent="0.25">
      <c r="A33" s="24">
        <v>39217</v>
      </c>
      <c r="B33" s="25">
        <v>1076.8</v>
      </c>
      <c r="C33" s="23">
        <f t="shared" si="5"/>
        <v>4.9717293819457984</v>
      </c>
      <c r="D33" s="27">
        <f t="shared" si="3"/>
        <v>1060.4499999999998</v>
      </c>
      <c r="E33" s="23">
        <f t="shared" si="4"/>
        <v>1475.9058137651714</v>
      </c>
      <c r="F33" s="28">
        <f t="shared" si="0"/>
        <v>1489.3482326111744</v>
      </c>
      <c r="G33" s="23">
        <f t="shared" si="6"/>
        <v>2.8172355063756491</v>
      </c>
      <c r="H33" s="24">
        <v>39234</v>
      </c>
      <c r="I33" s="27">
        <v>87.7</v>
      </c>
      <c r="J33" s="64">
        <f t="shared" si="7"/>
        <v>2.0954598370197872</v>
      </c>
      <c r="K33" s="23">
        <f t="shared" ref="K33:K61" si="26">C33-J33</f>
        <v>2.8762695449260112</v>
      </c>
      <c r="L33" s="74"/>
      <c r="M33" s="23"/>
      <c r="N33" s="23"/>
      <c r="AB33" s="60">
        <v>36951</v>
      </c>
      <c r="AC33" s="11">
        <v>73.900000000000006</v>
      </c>
    </row>
    <row r="34" spans="1:29" x14ac:dyDescent="0.25">
      <c r="A34" s="24">
        <v>39401</v>
      </c>
      <c r="B34" s="25">
        <v>1098.5999999999999</v>
      </c>
      <c r="C34" s="23">
        <f t="shared" si="5"/>
        <v>5.2198065319413853</v>
      </c>
      <c r="D34" s="27">
        <f t="shared" si="3"/>
        <v>1087.6999999999998</v>
      </c>
      <c r="E34" s="23">
        <f t="shared" si="4"/>
        <v>1492.486574218045</v>
      </c>
      <c r="F34" s="28">
        <f t="shared" si="0"/>
        <v>1495.6249158249159</v>
      </c>
      <c r="G34" s="23">
        <f t="shared" si="6"/>
        <v>2.2675111747039884</v>
      </c>
      <c r="H34" s="24">
        <v>39417</v>
      </c>
      <c r="I34" s="27">
        <v>89.1</v>
      </c>
      <c r="J34" s="64">
        <f t="shared" si="7"/>
        <v>2.8868360277136262</v>
      </c>
      <c r="K34" s="23">
        <f t="shared" si="26"/>
        <v>2.3329705042277591</v>
      </c>
      <c r="L34" s="74"/>
      <c r="M34" s="23"/>
      <c r="N34" s="23"/>
      <c r="AB34" s="60">
        <v>37043</v>
      </c>
      <c r="AC34" s="11">
        <v>74.5</v>
      </c>
    </row>
    <row r="35" spans="1:29" x14ac:dyDescent="0.25">
      <c r="A35" s="24">
        <v>39583</v>
      </c>
      <c r="B35" s="25">
        <v>1119.5999999999999</v>
      </c>
      <c r="C35" s="23">
        <f t="shared" si="5"/>
        <v>3.9747399702823141</v>
      </c>
      <c r="D35" s="27">
        <f t="shared" si="3"/>
        <v>1109.0999999999999</v>
      </c>
      <c r="E35" s="23">
        <f t="shared" si="4"/>
        <v>1489.1196631526327</v>
      </c>
      <c r="F35" s="28">
        <f t="shared" si="0"/>
        <v>1482.6144104803493</v>
      </c>
      <c r="G35" s="23">
        <f t="shared" si="6"/>
        <v>-0.4521321463563352</v>
      </c>
      <c r="H35" s="24">
        <v>39600</v>
      </c>
      <c r="I35" s="27">
        <v>91.6</v>
      </c>
      <c r="J35" s="64">
        <f t="shared" si="7"/>
        <v>4.4469783352337418</v>
      </c>
      <c r="K35" s="23">
        <f t="shared" si="26"/>
        <v>-0.47223836495142768</v>
      </c>
      <c r="L35" s="74"/>
      <c r="M35" s="23"/>
      <c r="N35" s="23"/>
      <c r="O35" s="28"/>
      <c r="P35" s="28"/>
      <c r="AB35" s="60">
        <v>37135</v>
      </c>
      <c r="AC35" s="11">
        <v>74.7</v>
      </c>
    </row>
    <row r="36" spans="1:29" x14ac:dyDescent="0.25">
      <c r="A36" s="24">
        <v>39767</v>
      </c>
      <c r="B36" s="25">
        <v>1158</v>
      </c>
      <c r="C36" s="23">
        <f t="shared" si="5"/>
        <v>5.4068814855270428</v>
      </c>
      <c r="D36" s="27">
        <f t="shared" si="3"/>
        <v>1138.8</v>
      </c>
      <c r="E36" s="23">
        <f t="shared" si="4"/>
        <v>1501.4013610843303</v>
      </c>
      <c r="F36" s="28">
        <f t="shared" si="0"/>
        <v>1520.1883116883114</v>
      </c>
      <c r="G36" s="23">
        <f t="shared" si="6"/>
        <v>1.6423500039010446</v>
      </c>
      <c r="H36" s="24">
        <v>39783</v>
      </c>
      <c r="I36" s="27">
        <v>92.4</v>
      </c>
      <c r="J36" s="64">
        <f t="shared" si="7"/>
        <v>3.7037037037037166</v>
      </c>
      <c r="K36" s="23">
        <f t="shared" si="26"/>
        <v>1.7031777818233262</v>
      </c>
      <c r="L36" s="74"/>
      <c r="M36" s="23"/>
      <c r="N36" s="23"/>
      <c r="AB36" s="60">
        <v>37226</v>
      </c>
      <c r="AC36" s="11">
        <v>75.400000000000006</v>
      </c>
    </row>
    <row r="37" spans="1:29" x14ac:dyDescent="0.25">
      <c r="A37" s="24">
        <v>39948</v>
      </c>
      <c r="B37" s="25">
        <v>1187.8</v>
      </c>
      <c r="C37" s="23">
        <f t="shared" si="5"/>
        <v>6.0914612361557738</v>
      </c>
      <c r="D37" s="27">
        <f t="shared" si="3"/>
        <v>1172.9000000000001</v>
      </c>
      <c r="E37" s="23">
        <f t="shared" si="4"/>
        <v>1535.5523905050813</v>
      </c>
      <c r="F37" s="28">
        <f t="shared" si="0"/>
        <v>1550.9164693218513</v>
      </c>
      <c r="G37" s="23">
        <f t="shared" si="6"/>
        <v>4.6068659766616564</v>
      </c>
      <c r="H37" s="24">
        <v>39965</v>
      </c>
      <c r="I37" s="27">
        <v>92.9</v>
      </c>
      <c r="J37" s="64">
        <f t="shared" si="7"/>
        <v>1.4192139737991392</v>
      </c>
      <c r="K37" s="23">
        <f t="shared" si="26"/>
        <v>4.6722472623566347</v>
      </c>
      <c r="L37" s="74"/>
      <c r="M37" s="23"/>
      <c r="N37" s="23"/>
      <c r="AB37" s="60">
        <v>37316</v>
      </c>
      <c r="AC37" s="11">
        <v>76.099999999999994</v>
      </c>
    </row>
    <row r="38" spans="1:29" x14ac:dyDescent="0.25">
      <c r="A38" s="24">
        <v>40132</v>
      </c>
      <c r="B38" s="25">
        <v>1226.8</v>
      </c>
      <c r="C38" s="23">
        <f t="shared" si="5"/>
        <v>5.9412780656303932</v>
      </c>
      <c r="D38" s="27">
        <f t="shared" si="3"/>
        <v>1207.3</v>
      </c>
      <c r="E38" s="23">
        <f t="shared" si="4"/>
        <v>1564.4870787754537</v>
      </c>
      <c r="F38" s="28">
        <f t="shared" si="0"/>
        <v>1578.0576882290561</v>
      </c>
      <c r="G38" s="23">
        <f t="shared" si="6"/>
        <v>3.8067242127704142</v>
      </c>
      <c r="H38" s="24">
        <v>40148</v>
      </c>
      <c r="I38" s="27">
        <v>94.3</v>
      </c>
      <c r="J38" s="64">
        <f t="shared" si="7"/>
        <v>2.0562770562770472</v>
      </c>
      <c r="K38" s="23">
        <f t="shared" si="26"/>
        <v>3.885001009353346</v>
      </c>
      <c r="L38" s="74"/>
      <c r="M38" s="23"/>
      <c r="N38" s="23"/>
      <c r="AB38" s="60">
        <v>37408</v>
      </c>
      <c r="AC38" s="11">
        <v>76.599999999999994</v>
      </c>
    </row>
    <row r="39" spans="1:29" x14ac:dyDescent="0.25">
      <c r="A39" s="24">
        <v>40313</v>
      </c>
      <c r="B39" s="25">
        <v>1250.0999999999999</v>
      </c>
      <c r="C39" s="23">
        <f t="shared" si="5"/>
        <v>5.2449907391816772</v>
      </c>
      <c r="D39" s="27">
        <f t="shared" si="3"/>
        <v>1238.4499999999998</v>
      </c>
      <c r="E39" s="23">
        <f t="shared" si="4"/>
        <v>1580.454366035196</v>
      </c>
      <c r="F39" s="28">
        <f t="shared" si="0"/>
        <v>1582.8510438413361</v>
      </c>
      <c r="G39" s="23">
        <f t="shared" si="6"/>
        <v>2.0590776583505139</v>
      </c>
      <c r="H39" s="24">
        <v>40330</v>
      </c>
      <c r="I39" s="27">
        <v>95.8</v>
      </c>
      <c r="J39" s="64">
        <f t="shared" si="7"/>
        <v>3.121636167922488</v>
      </c>
      <c r="K39" s="23">
        <f t="shared" si="26"/>
        <v>2.1233545712591892</v>
      </c>
      <c r="L39" s="74"/>
      <c r="M39" s="23"/>
      <c r="N39" s="23"/>
      <c r="O39" s="28"/>
      <c r="P39" s="28"/>
      <c r="AB39" s="60">
        <v>37500</v>
      </c>
      <c r="AC39" s="11">
        <v>77.099999999999994</v>
      </c>
    </row>
    <row r="40" spans="1:29" x14ac:dyDescent="0.25">
      <c r="A40" s="24">
        <v>40497</v>
      </c>
      <c r="B40" s="25">
        <v>1275.2</v>
      </c>
      <c r="C40" s="23">
        <f t="shared" si="5"/>
        <v>3.945223345288563</v>
      </c>
      <c r="D40" s="27">
        <f t="shared" si="3"/>
        <v>1262.6500000000001</v>
      </c>
      <c r="E40" s="23">
        <f t="shared" si="4"/>
        <v>1589.577018308697</v>
      </c>
      <c r="F40" s="28">
        <f t="shared" si="0"/>
        <v>1596.3029927760579</v>
      </c>
      <c r="G40" s="23">
        <f t="shared" si="6"/>
        <v>1.1561874247751476</v>
      </c>
      <c r="H40" s="24">
        <v>40513</v>
      </c>
      <c r="I40" s="27">
        <v>96.9</v>
      </c>
      <c r="J40" s="64">
        <f t="shared" si="7"/>
        <v>2.7571580063626815</v>
      </c>
      <c r="K40" s="23">
        <f t="shared" si="26"/>
        <v>1.1880653389258815</v>
      </c>
      <c r="L40" s="74"/>
      <c r="M40" s="23"/>
      <c r="N40" s="23"/>
      <c r="AB40" s="60">
        <v>37591</v>
      </c>
      <c r="AC40" s="11">
        <v>77.599999999999994</v>
      </c>
    </row>
    <row r="41" spans="1:29" x14ac:dyDescent="0.25">
      <c r="A41" s="24">
        <v>40678</v>
      </c>
      <c r="B41" s="25">
        <v>1304.7</v>
      </c>
      <c r="C41" s="23">
        <f t="shared" si="5"/>
        <v>4.3676505879529754</v>
      </c>
      <c r="D41" s="27">
        <f t="shared" si="3"/>
        <v>1289.95</v>
      </c>
      <c r="E41" s="23">
        <f t="shared" si="4"/>
        <v>1595.833502436416</v>
      </c>
      <c r="F41" s="28">
        <f t="shared" si="0"/>
        <v>1595.3640120967741</v>
      </c>
      <c r="G41" s="23">
        <f t="shared" si="6"/>
        <v>0.79053353151101979</v>
      </c>
      <c r="H41" s="24">
        <v>40695</v>
      </c>
      <c r="I41" s="27">
        <v>99.2</v>
      </c>
      <c r="J41" s="64">
        <f t="shared" si="7"/>
        <v>3.549060542797501</v>
      </c>
      <c r="K41" s="23">
        <f t="shared" si="26"/>
        <v>0.8185900451554744</v>
      </c>
      <c r="L41" s="74"/>
      <c r="M41" s="23"/>
      <c r="N41" s="23"/>
      <c r="AB41" s="60">
        <v>37681</v>
      </c>
      <c r="AC41" s="11">
        <v>78.599999999999994</v>
      </c>
    </row>
    <row r="42" spans="1:29" x14ac:dyDescent="0.25">
      <c r="A42" s="24">
        <v>40862</v>
      </c>
      <c r="B42" s="25">
        <v>1330.1</v>
      </c>
      <c r="C42" s="23">
        <f t="shared" si="5"/>
        <v>4.3052070263487972</v>
      </c>
      <c r="D42" s="27">
        <f t="shared" si="3"/>
        <v>1317.4</v>
      </c>
      <c r="E42" s="23">
        <f t="shared" si="4"/>
        <v>1606.0043006375654</v>
      </c>
      <c r="F42" s="28">
        <f t="shared" si="0"/>
        <v>1616.6445891783565</v>
      </c>
      <c r="G42" s="23">
        <f t="shared" si="6"/>
        <v>1.2742941969258259</v>
      </c>
      <c r="H42" s="24">
        <v>40878</v>
      </c>
      <c r="I42" s="27">
        <v>99.8</v>
      </c>
      <c r="J42" s="64">
        <f t="shared" si="7"/>
        <v>2.9927760577915286</v>
      </c>
      <c r="K42" s="23">
        <f t="shared" si="26"/>
        <v>1.3124309685572686</v>
      </c>
      <c r="L42" s="74"/>
      <c r="M42" s="23"/>
      <c r="N42" s="23"/>
      <c r="AB42" s="60">
        <v>37773</v>
      </c>
      <c r="AC42" s="11">
        <v>78.599999999999994</v>
      </c>
    </row>
    <row r="43" spans="1:29" x14ac:dyDescent="0.25">
      <c r="A43" s="24">
        <v>41044</v>
      </c>
      <c r="B43" s="25">
        <v>1349.2</v>
      </c>
      <c r="C43" s="23">
        <f t="shared" si="5"/>
        <v>3.410745765310033</v>
      </c>
      <c r="D43" s="27">
        <f t="shared" si="3"/>
        <v>1339.65</v>
      </c>
      <c r="E43" s="23">
        <f t="shared" si="4"/>
        <v>1623.3519758640787</v>
      </c>
      <c r="F43" s="28">
        <f t="shared" si="0"/>
        <v>1630.0593625498007</v>
      </c>
      <c r="G43" s="23">
        <f t="shared" si="6"/>
        <v>2.1747607561628977</v>
      </c>
      <c r="H43" s="24">
        <v>41061</v>
      </c>
      <c r="I43" s="27">
        <v>100.4</v>
      </c>
      <c r="J43" s="64">
        <f t="shared" si="7"/>
        <v>1.2096774193548416</v>
      </c>
      <c r="K43" s="23">
        <f t="shared" si="26"/>
        <v>2.2010683459551914</v>
      </c>
      <c r="L43" s="74"/>
      <c r="M43" s="23"/>
      <c r="N43" s="23"/>
      <c r="O43" s="28"/>
      <c r="P43" s="28"/>
      <c r="AB43" s="60">
        <v>37865</v>
      </c>
      <c r="AC43" s="11">
        <v>79.099999999999994</v>
      </c>
    </row>
    <row r="44" spans="1:29" x14ac:dyDescent="0.25">
      <c r="A44" s="24">
        <v>41228</v>
      </c>
      <c r="B44" s="25">
        <v>1396</v>
      </c>
      <c r="C44" s="23">
        <f t="shared" si="5"/>
        <v>4.9545146981430044</v>
      </c>
      <c r="D44" s="27">
        <f t="shared" si="3"/>
        <v>1372.6</v>
      </c>
      <c r="E44" s="23">
        <f t="shared" si="4"/>
        <v>1645.1022302945082</v>
      </c>
      <c r="F44" s="28">
        <f t="shared" si="0"/>
        <v>1660.1450980392158</v>
      </c>
      <c r="G44" s="23">
        <f t="shared" si="6"/>
        <v>2.6907898713203271</v>
      </c>
      <c r="H44" s="24">
        <v>41244</v>
      </c>
      <c r="I44" s="27">
        <v>102</v>
      </c>
      <c r="J44" s="64">
        <f t="shared" si="7"/>
        <v>2.2044088176352736</v>
      </c>
      <c r="K44" s="23">
        <f t="shared" si="26"/>
        <v>2.7501058805077307</v>
      </c>
      <c r="L44" s="74"/>
      <c r="M44" s="23"/>
      <c r="N44" s="23"/>
      <c r="AB44" s="60">
        <v>37956</v>
      </c>
      <c r="AC44" s="11">
        <v>79.5</v>
      </c>
    </row>
    <row r="45" spans="1:29" x14ac:dyDescent="0.25">
      <c r="A45" s="24">
        <v>41409</v>
      </c>
      <c r="B45" s="25">
        <v>1420.9</v>
      </c>
      <c r="C45" s="23">
        <f t="shared" si="5"/>
        <v>5.3142603024014257</v>
      </c>
      <c r="D45" s="27">
        <f t="shared" si="3"/>
        <v>1408.45</v>
      </c>
      <c r="E45" s="23">
        <f t="shared" si="4"/>
        <v>1668.3759050507365</v>
      </c>
      <c r="F45" s="28">
        <f t="shared" si="0"/>
        <v>1676.606712062257</v>
      </c>
      <c r="G45" s="23">
        <f t="shared" si="6"/>
        <v>2.8555616182986854</v>
      </c>
      <c r="H45" s="24">
        <v>41426</v>
      </c>
      <c r="I45" s="27">
        <v>102.8</v>
      </c>
      <c r="J45" s="64">
        <f t="shared" si="7"/>
        <v>2.3904382470119434</v>
      </c>
      <c r="K45" s="23">
        <f t="shared" si="26"/>
        <v>2.9238220553894823</v>
      </c>
      <c r="L45" s="74"/>
      <c r="M45" s="23"/>
      <c r="N45" s="23"/>
      <c r="AB45" s="60">
        <v>38047</v>
      </c>
      <c r="AC45" s="11">
        <v>80.2</v>
      </c>
    </row>
    <row r="46" spans="1:29" x14ac:dyDescent="0.25">
      <c r="A46" s="24">
        <v>41593</v>
      </c>
      <c r="B46" s="25">
        <v>1437</v>
      </c>
      <c r="C46" s="23">
        <f t="shared" si="5"/>
        <v>2.9369627507163325</v>
      </c>
      <c r="D46" s="27">
        <f t="shared" si="3"/>
        <v>1428.95</v>
      </c>
      <c r="E46" s="23">
        <f t="shared" si="4"/>
        <v>1669.9259705349452</v>
      </c>
      <c r="F46" s="28">
        <f t="shared" si="0"/>
        <v>1663.2452290076335</v>
      </c>
      <c r="G46" s="23">
        <f t="shared" si="6"/>
        <v>0.18673855508649551</v>
      </c>
      <c r="H46" s="24">
        <v>41609</v>
      </c>
      <c r="I46" s="27">
        <v>104.8</v>
      </c>
      <c r="J46" s="64">
        <f t="shared" si="7"/>
        <v>2.7450980392156836</v>
      </c>
      <c r="K46" s="23">
        <f t="shared" si="26"/>
        <v>0.19186471150064888</v>
      </c>
      <c r="L46" s="74"/>
      <c r="M46" s="23"/>
      <c r="N46" s="23"/>
      <c r="AB46" s="60">
        <v>38139</v>
      </c>
      <c r="AC46" s="11">
        <v>80.599999999999994</v>
      </c>
    </row>
    <row r="47" spans="1:29" x14ac:dyDescent="0.25">
      <c r="A47" s="24">
        <v>41774</v>
      </c>
      <c r="B47" s="25">
        <v>1454.1</v>
      </c>
      <c r="C47" s="23">
        <f t="shared" si="5"/>
        <v>2.3365472587796337</v>
      </c>
      <c r="D47" s="27">
        <f t="shared" si="3"/>
        <v>1445.55</v>
      </c>
      <c r="E47" s="23">
        <f t="shared" si="4"/>
        <v>1664.4003765434768</v>
      </c>
      <c r="F47" s="28">
        <f t="shared" si="0"/>
        <v>1665.5555240793199</v>
      </c>
      <c r="G47" s="23">
        <f t="shared" si="6"/>
        <v>-0.65914014917332309</v>
      </c>
      <c r="H47" s="24">
        <v>41791</v>
      </c>
      <c r="I47" s="27">
        <v>105.9</v>
      </c>
      <c r="J47" s="64">
        <f t="shared" si="7"/>
        <v>3.0155642023346387</v>
      </c>
      <c r="K47" s="23">
        <f t="shared" si="26"/>
        <v>-0.67901694355500508</v>
      </c>
      <c r="L47" s="74"/>
      <c r="M47" s="23"/>
      <c r="N47" s="23"/>
      <c r="O47" s="28"/>
      <c r="P47" s="28"/>
      <c r="AB47" s="60">
        <v>38231</v>
      </c>
      <c r="AC47" s="11">
        <v>80.900000000000006</v>
      </c>
    </row>
    <row r="48" spans="1:29" x14ac:dyDescent="0.25">
      <c r="A48" s="24">
        <v>41958</v>
      </c>
      <c r="B48" s="25">
        <v>1477</v>
      </c>
      <c r="C48" s="23">
        <f t="shared" ref="C48:C53" si="27">((B48-B46)/B46)*100</f>
        <v>2.7835768963117609</v>
      </c>
      <c r="D48" s="27">
        <f t="shared" si="3"/>
        <v>1465.55</v>
      </c>
      <c r="E48" s="23">
        <f t="shared" si="4"/>
        <v>1673.1159421522302</v>
      </c>
      <c r="F48" s="28">
        <f t="shared" si="0"/>
        <v>1680.6763602251408</v>
      </c>
      <c r="G48" s="23">
        <f t="shared" si="6"/>
        <v>1.0480193126967507</v>
      </c>
      <c r="H48" s="24">
        <v>41974</v>
      </c>
      <c r="I48" s="27">
        <v>106.6</v>
      </c>
      <c r="J48" s="64">
        <f t="shared" si="7"/>
        <v>1.7175572519083944</v>
      </c>
      <c r="K48" s="23">
        <f t="shared" si="26"/>
        <v>1.0660196444033665</v>
      </c>
      <c r="L48" s="74"/>
      <c r="M48" s="23"/>
      <c r="N48" s="23"/>
      <c r="AB48" s="60">
        <v>38322</v>
      </c>
      <c r="AC48" s="11">
        <v>81.5</v>
      </c>
    </row>
    <row r="49" spans="1:29" x14ac:dyDescent="0.25">
      <c r="A49" s="24">
        <v>42139</v>
      </c>
      <c r="B49" s="25">
        <v>1483.1</v>
      </c>
      <c r="C49" s="23">
        <f t="shared" si="27"/>
        <v>1.9943607729867272</v>
      </c>
      <c r="D49" s="27">
        <f t="shared" si="3"/>
        <v>1480.05</v>
      </c>
      <c r="E49" s="23">
        <f t="shared" ref="E49:E50" si="28">AVERAGE(F48:F49)</f>
        <v>1677.0825056939657</v>
      </c>
      <c r="F49" s="28">
        <f t="shared" si="0"/>
        <v>1673.4886511627903</v>
      </c>
      <c r="G49" s="23">
        <f t="shared" si="6"/>
        <v>0.47630517078412793</v>
      </c>
      <c r="H49" s="24">
        <v>42156</v>
      </c>
      <c r="I49" s="27">
        <v>107.5</v>
      </c>
      <c r="J49" s="64">
        <f t="shared" si="7"/>
        <v>1.5108593012275677</v>
      </c>
      <c r="K49" s="23">
        <f t="shared" si="26"/>
        <v>0.48350147175915947</v>
      </c>
      <c r="L49" s="74"/>
      <c r="M49" s="65"/>
      <c r="N49" s="23"/>
      <c r="AB49" s="60">
        <v>38412</v>
      </c>
      <c r="AC49" s="11">
        <v>82.1</v>
      </c>
    </row>
    <row r="50" spans="1:29" ht="18.75" x14ac:dyDescent="0.3">
      <c r="A50" s="24">
        <v>42323</v>
      </c>
      <c r="B50" s="31">
        <v>1500.5</v>
      </c>
      <c r="C50" s="23">
        <f t="shared" si="27"/>
        <v>1.5910629654705484</v>
      </c>
      <c r="D50" s="27">
        <f t="shared" si="3"/>
        <v>1491.8</v>
      </c>
      <c r="E50" s="23">
        <f t="shared" si="28"/>
        <v>1676.2768440315795</v>
      </c>
      <c r="F50" s="28">
        <f t="shared" si="0"/>
        <v>1679.0650369003688</v>
      </c>
      <c r="G50" s="23">
        <f t="shared" si="6"/>
        <v>-9.5873504435806514E-2</v>
      </c>
      <c r="H50" s="29">
        <v>42339</v>
      </c>
      <c r="I50" s="27">
        <v>108.4</v>
      </c>
      <c r="J50" s="64">
        <f t="shared" si="7"/>
        <v>1.6885553470919432</v>
      </c>
      <c r="K50" s="23">
        <f t="shared" si="26"/>
        <v>-9.7492381621394841E-2</v>
      </c>
      <c r="L50" s="74"/>
      <c r="M50" s="65"/>
      <c r="N50" s="55" t="s">
        <v>48</v>
      </c>
      <c r="AB50" s="60">
        <v>38504</v>
      </c>
      <c r="AC50" s="11">
        <v>82.6</v>
      </c>
    </row>
    <row r="51" spans="1:29" x14ac:dyDescent="0.25">
      <c r="A51" s="24">
        <v>42505</v>
      </c>
      <c r="B51" s="31">
        <v>1516</v>
      </c>
      <c r="C51" s="23">
        <f t="shared" si="27"/>
        <v>2.2183264783224388</v>
      </c>
      <c r="D51" s="27">
        <f t="shared" ref="D51" si="29">AVERAGE(B50:B51)</f>
        <v>1508.25</v>
      </c>
      <c r="E51" s="23">
        <f t="shared" ref="E51" si="30">AVERAGE(F50:F51)</f>
        <v>1686.1752440487112</v>
      </c>
      <c r="F51" s="28">
        <f t="shared" si="0"/>
        <v>1693.2854511970536</v>
      </c>
      <c r="G51" s="23">
        <f t="shared" si="6"/>
        <v>1.1829658970503223</v>
      </c>
      <c r="H51" s="29">
        <v>42522</v>
      </c>
      <c r="I51" s="27">
        <v>108.6</v>
      </c>
      <c r="J51" s="64">
        <f t="shared" si="7"/>
        <v>1.0232558139534831</v>
      </c>
      <c r="K51" s="23">
        <f t="shared" si="26"/>
        <v>1.1950706643689557</v>
      </c>
      <c r="L51" s="74"/>
      <c r="M51" s="65"/>
      <c r="N51" s="23"/>
      <c r="O51" s="28"/>
      <c r="P51" s="28"/>
      <c r="AB51" s="60">
        <v>38596</v>
      </c>
      <c r="AC51" s="11">
        <v>83.4</v>
      </c>
    </row>
    <row r="52" spans="1:29" x14ac:dyDescent="0.25">
      <c r="A52" s="24">
        <v>42689</v>
      </c>
      <c r="B52" s="31">
        <v>1533.4</v>
      </c>
      <c r="C52" s="23">
        <f t="shared" si="27"/>
        <v>2.1926024658447245</v>
      </c>
      <c r="D52" s="27">
        <f t="shared" ref="D52" si="31">AVERAGE(B51:B52)</f>
        <v>1524.7</v>
      </c>
      <c r="E52" s="23">
        <f t="shared" ref="E52:E54" si="32">AVERAGE(F51:F52)</f>
        <v>1692.103725598527</v>
      </c>
      <c r="F52" s="28">
        <f t="shared" si="0"/>
        <v>1690.9220000000003</v>
      </c>
      <c r="G52" s="23">
        <f t="shared" si="6"/>
        <v>0.70616461179609546</v>
      </c>
      <c r="H52" s="24">
        <v>42705</v>
      </c>
      <c r="I52" s="27">
        <v>110</v>
      </c>
      <c r="J52" s="64">
        <f t="shared" si="7"/>
        <v>1.4760147601475961</v>
      </c>
      <c r="K52" s="23">
        <f t="shared" si="26"/>
        <v>0.71658770569712837</v>
      </c>
      <c r="L52" s="74"/>
      <c r="M52" s="65"/>
      <c r="N52" s="23"/>
      <c r="AB52" s="60">
        <v>38687</v>
      </c>
      <c r="AC52" s="11">
        <v>83.8</v>
      </c>
    </row>
    <row r="53" spans="1:29" x14ac:dyDescent="0.25">
      <c r="A53" s="24">
        <v>42870</v>
      </c>
      <c r="B53" s="31">
        <v>1543.2</v>
      </c>
      <c r="C53" s="23">
        <f t="shared" si="27"/>
        <v>1.7941952506596335</v>
      </c>
      <c r="D53" s="27">
        <f t="shared" ref="D53" si="33">AVERAGE(B52:B53)</f>
        <v>1538.3000000000002</v>
      </c>
      <c r="E53" s="23">
        <f t="shared" si="32"/>
        <v>1690.9450108401086</v>
      </c>
      <c r="F53" s="28">
        <f t="shared" si="0"/>
        <v>1690.9680216802169</v>
      </c>
      <c r="G53" s="23">
        <f t="shared" si="6"/>
        <v>-0.13685994379733171</v>
      </c>
      <c r="H53" s="24">
        <v>42887</v>
      </c>
      <c r="I53" s="27">
        <v>110.7</v>
      </c>
      <c r="J53" s="64">
        <f t="shared" si="7"/>
        <v>1.9337016574585715</v>
      </c>
      <c r="K53" s="23">
        <f t="shared" si="26"/>
        <v>-0.139506406798938</v>
      </c>
      <c r="L53" s="74"/>
      <c r="M53" s="65"/>
      <c r="N53" s="23"/>
      <c r="AB53" s="60">
        <v>38777</v>
      </c>
      <c r="AC53" s="11">
        <v>84.5</v>
      </c>
    </row>
    <row r="54" spans="1:29" x14ac:dyDescent="0.25">
      <c r="A54" s="24">
        <v>43054</v>
      </c>
      <c r="B54" s="31">
        <v>1569.6</v>
      </c>
      <c r="C54" s="23">
        <f t="shared" ref="C54" si="34">((B54-B52)/B52)*100</f>
        <v>2.3607669231772412</v>
      </c>
      <c r="D54" s="27">
        <f t="shared" ref="D54" si="35">AVERAGE(B53:B54)</f>
        <v>1556.4</v>
      </c>
      <c r="E54" s="23">
        <f t="shared" si="32"/>
        <v>1694.6922177981814</v>
      </c>
      <c r="F54" s="28">
        <f t="shared" si="0"/>
        <v>1698.4164139161462</v>
      </c>
      <c r="G54" s="23">
        <f t="shared" si="6"/>
        <v>0.44321464361726665</v>
      </c>
      <c r="H54" s="29">
        <v>43070</v>
      </c>
      <c r="I54" s="27">
        <v>112.1</v>
      </c>
      <c r="J54" s="64">
        <f t="shared" si="7"/>
        <v>1.9090909090909041</v>
      </c>
      <c r="K54" s="23">
        <f t="shared" si="26"/>
        <v>0.45167601408633717</v>
      </c>
      <c r="L54" s="74"/>
      <c r="M54" s="65"/>
      <c r="N54" s="23"/>
      <c r="AB54" s="60">
        <v>38869</v>
      </c>
      <c r="AC54" s="11">
        <v>85.9</v>
      </c>
    </row>
    <row r="55" spans="1:29" x14ac:dyDescent="0.25">
      <c r="A55" s="24">
        <v>43235</v>
      </c>
      <c r="B55" s="31">
        <v>1585.3</v>
      </c>
      <c r="C55" s="23">
        <f t="shared" ref="C55:C59" si="36">((B55-B53)/B53)*100</f>
        <v>2.7280974598237369</v>
      </c>
      <c r="D55" s="27">
        <f t="shared" ref="D55" si="37">AVERAGE(B54:B55)</f>
        <v>1577.4499999999998</v>
      </c>
      <c r="E55" s="23">
        <f t="shared" ref="E55" si="38">AVERAGE(F54:F55)</f>
        <v>1700.0794016483387</v>
      </c>
      <c r="F55" s="28">
        <f t="shared" si="0"/>
        <v>1701.742389380531</v>
      </c>
      <c r="G55" s="23">
        <f t="shared" si="6"/>
        <v>0.63717158232290072</v>
      </c>
      <c r="H55" s="24">
        <v>43252</v>
      </c>
      <c r="I55" s="27">
        <v>113</v>
      </c>
      <c r="J55" s="64">
        <f t="shared" si="7"/>
        <v>2.0776874435410995</v>
      </c>
      <c r="K55" s="23">
        <f t="shared" si="26"/>
        <v>0.65041001628263739</v>
      </c>
      <c r="L55" s="74"/>
      <c r="M55" s="65"/>
      <c r="N55" s="23"/>
      <c r="O55" s="28"/>
      <c r="P55" s="28"/>
      <c r="AB55" s="60">
        <v>38961</v>
      </c>
      <c r="AC55" s="11">
        <v>86.7</v>
      </c>
    </row>
    <row r="56" spans="1:29" x14ac:dyDescent="0.25">
      <c r="A56" s="24">
        <v>43419</v>
      </c>
      <c r="B56" s="31">
        <v>1605.5</v>
      </c>
      <c r="C56" s="23">
        <f t="shared" si="36"/>
        <v>2.2872069317023502</v>
      </c>
      <c r="D56" s="27">
        <f t="shared" ref="D56:D58" si="39">AVERAGE(B55:B56)</f>
        <v>1595.4</v>
      </c>
      <c r="E56" s="23">
        <f t="shared" ref="E56:E58" si="40">AVERAGE(F55:F56)</f>
        <v>1704.2767599838676</v>
      </c>
      <c r="F56" s="28">
        <f t="shared" si="0"/>
        <v>1706.8111305872042</v>
      </c>
      <c r="G56" s="23">
        <f t="shared" si="6"/>
        <v>0.49426728346917703</v>
      </c>
      <c r="H56" s="29">
        <v>43435</v>
      </c>
      <c r="I56" s="27">
        <v>114.1</v>
      </c>
      <c r="J56" s="64">
        <f t="shared" si="7"/>
        <v>1.784121320249777</v>
      </c>
      <c r="K56" s="23">
        <f t="shared" si="26"/>
        <v>0.50308561145257324</v>
      </c>
      <c r="L56" s="74"/>
      <c r="M56" s="65"/>
      <c r="N56" s="23"/>
      <c r="AB56" s="60">
        <v>39052</v>
      </c>
      <c r="AC56" s="11">
        <v>86.6</v>
      </c>
    </row>
    <row r="57" spans="1:29" x14ac:dyDescent="0.25">
      <c r="A57" s="24">
        <v>43600</v>
      </c>
      <c r="B57" s="31">
        <v>1634.8</v>
      </c>
      <c r="C57" s="23">
        <f t="shared" si="36"/>
        <v>3.1224373935532705</v>
      </c>
      <c r="D57" s="27">
        <f t="shared" si="39"/>
        <v>1620.15</v>
      </c>
      <c r="E57" s="23">
        <f t="shared" si="40"/>
        <v>1717.0869241786195</v>
      </c>
      <c r="F57" s="28">
        <f t="shared" si="0"/>
        <v>1727.3627177700346</v>
      </c>
      <c r="G57" s="23">
        <f t="shared" si="6"/>
        <v>1.5055350650829065</v>
      </c>
      <c r="H57" s="29">
        <v>43617</v>
      </c>
      <c r="I57" s="58">
        <v>114.8</v>
      </c>
      <c r="J57" s="64">
        <f t="shared" si="7"/>
        <v>1.5929203539822985</v>
      </c>
      <c r="K57" s="23">
        <f t="shared" si="26"/>
        <v>1.5295170395709721</v>
      </c>
      <c r="L57" s="74"/>
      <c r="M57" s="65"/>
      <c r="N57" s="23"/>
      <c r="AB57" s="60">
        <v>39142</v>
      </c>
      <c r="AC57" s="11">
        <v>86.6</v>
      </c>
    </row>
    <row r="58" spans="1:29" x14ac:dyDescent="0.25">
      <c r="A58" s="24">
        <v>43784</v>
      </c>
      <c r="B58" s="31">
        <v>1658.4</v>
      </c>
      <c r="C58" s="23">
        <f t="shared" si="36"/>
        <v>3.2949236997820051</v>
      </c>
      <c r="D58" s="27">
        <f t="shared" si="39"/>
        <v>1646.6</v>
      </c>
      <c r="E58" s="23">
        <f t="shared" si="40"/>
        <v>1729.274818437513</v>
      </c>
      <c r="F58" s="28">
        <f t="shared" si="0"/>
        <v>1731.1869191049914</v>
      </c>
      <c r="G58" s="23">
        <f t="shared" si="6"/>
        <v>1.4281479702678683</v>
      </c>
      <c r="H58" s="29">
        <v>43800</v>
      </c>
      <c r="I58" s="27">
        <v>116.2</v>
      </c>
      <c r="J58" s="64">
        <f t="shared" si="7"/>
        <v>1.8404907975460196</v>
      </c>
      <c r="K58" s="23">
        <f t="shared" si="26"/>
        <v>1.4544329022359854</v>
      </c>
      <c r="L58" s="74"/>
      <c r="M58" s="65"/>
      <c r="N58" s="23"/>
      <c r="AB58" s="60">
        <v>39234</v>
      </c>
      <c r="AC58" s="11">
        <v>87.7</v>
      </c>
    </row>
    <row r="59" spans="1:29" x14ac:dyDescent="0.25">
      <c r="A59" s="24">
        <v>43966</v>
      </c>
      <c r="B59" s="31">
        <v>1713.9</v>
      </c>
      <c r="C59" s="23">
        <f t="shared" si="36"/>
        <v>4.8385123562515373</v>
      </c>
      <c r="D59" s="27">
        <f t="shared" ref="D59" si="41">AVERAGE(B58:B59)</f>
        <v>1686.15</v>
      </c>
      <c r="E59" s="23">
        <f t="shared" ref="E59" si="42">AVERAGE(F58:F59)</f>
        <v>1774.2301291329152</v>
      </c>
      <c r="F59" s="28">
        <f t="shared" si="0"/>
        <v>1817.273339160839</v>
      </c>
      <c r="G59" s="23">
        <f t="shared" si="6"/>
        <v>5.2050805812733945</v>
      </c>
      <c r="H59" s="29">
        <v>43983</v>
      </c>
      <c r="I59" s="27">
        <v>114.4</v>
      </c>
      <c r="J59" s="64">
        <f t="shared" si="7"/>
        <v>-0.34843205574912151</v>
      </c>
      <c r="K59" s="23">
        <f t="shared" si="26"/>
        <v>5.1869444120006589</v>
      </c>
      <c r="L59" s="74"/>
      <c r="M59" s="65"/>
      <c r="N59" s="23"/>
      <c r="O59" s="28"/>
      <c r="P59" s="28"/>
      <c r="AB59" s="60">
        <v>39326</v>
      </c>
      <c r="AC59" s="11">
        <v>88.3</v>
      </c>
    </row>
    <row r="60" spans="1:29" x14ac:dyDescent="0.25">
      <c r="A60" s="24">
        <v>44150</v>
      </c>
      <c r="B60" s="31">
        <v>1711.6</v>
      </c>
      <c r="C60" s="23">
        <f t="shared" ref="C60" si="43">((B60-B58)/B58)*100</f>
        <v>3.2079112397491452</v>
      </c>
      <c r="D60" s="27">
        <f t="shared" ref="D60" si="44">AVERAGE(B59:B60)</f>
        <v>1712.75</v>
      </c>
      <c r="E60" s="23">
        <f t="shared" ref="E60" si="45">AVERAGE(F59:F60)</f>
        <v>1794.3750654848563</v>
      </c>
      <c r="F60" s="28">
        <f t="shared" si="0"/>
        <v>1771.4767918088735</v>
      </c>
      <c r="G60" s="23">
        <f t="shared" si="6"/>
        <v>2.3272976626181783</v>
      </c>
      <c r="H60" s="29">
        <v>44166</v>
      </c>
      <c r="I60" s="27">
        <v>117.2</v>
      </c>
      <c r="J60" s="64">
        <f t="shared" si="7"/>
        <v>0.86058519793459543</v>
      </c>
      <c r="K60" s="23">
        <f t="shared" si="26"/>
        <v>2.3473260418145498</v>
      </c>
      <c r="L60" s="74"/>
      <c r="M60" s="65"/>
      <c r="N60" s="23"/>
      <c r="AB60" s="60">
        <v>39417</v>
      </c>
      <c r="AC60" s="11">
        <v>89.1</v>
      </c>
    </row>
    <row r="61" spans="1:29" x14ac:dyDescent="0.25">
      <c r="A61" s="24">
        <v>44331</v>
      </c>
      <c r="B61" s="31">
        <v>1737.1</v>
      </c>
      <c r="C61" s="23">
        <f t="shared" ref="C61:C62" si="46">((B61-B59)/B59)*100</f>
        <v>1.3536379018612414</v>
      </c>
      <c r="D61" s="27">
        <f t="shared" ref="D61:D62" si="47">AVERAGE(B60:B61)</f>
        <v>1724.35</v>
      </c>
      <c r="E61" s="23">
        <f t="shared" ref="E61" si="48">AVERAGE(F60:F61)</f>
        <v>1772.565963244504</v>
      </c>
      <c r="F61" s="28">
        <f t="shared" si="0"/>
        <v>1773.6551346801346</v>
      </c>
      <c r="G61" s="23">
        <f t="shared" si="6"/>
        <v>-2.4002005389484218</v>
      </c>
      <c r="H61" s="29">
        <v>44348</v>
      </c>
      <c r="I61" s="66">
        <v>118.8</v>
      </c>
      <c r="J61" s="64">
        <f t="shared" si="7"/>
        <v>3.8461538461538387</v>
      </c>
      <c r="K61" s="23">
        <f t="shared" si="26"/>
        <v>-2.492515944292597</v>
      </c>
      <c r="L61" s="74"/>
      <c r="M61" s="65"/>
      <c r="N61" s="23"/>
      <c r="AB61" s="60">
        <v>39508</v>
      </c>
      <c r="AC61" s="11">
        <v>90.3</v>
      </c>
    </row>
    <row r="62" spans="1:29" x14ac:dyDescent="0.25">
      <c r="A62" s="24">
        <v>44515</v>
      </c>
      <c r="B62" s="31">
        <v>1748.4</v>
      </c>
      <c r="C62" s="23">
        <f t="shared" si="46"/>
        <v>2.1500350549193845</v>
      </c>
      <c r="D62" s="27">
        <f t="shared" si="47"/>
        <v>1742.75</v>
      </c>
      <c r="E62" s="23">
        <f t="shared" ref="E62" si="49">AVERAGE(F61:F62)</f>
        <v>1761.0275673400674</v>
      </c>
      <c r="F62" s="28">
        <f>B62*($I$62/I62)</f>
        <v>1748.4</v>
      </c>
      <c r="G62" s="23">
        <f t="shared" ref="G62" si="50">((F62-F60)/F60)*100</f>
        <v>-1.3026866575717</v>
      </c>
      <c r="H62" s="29">
        <v>44531</v>
      </c>
      <c r="I62" s="78">
        <v>121.3</v>
      </c>
      <c r="J62" s="64">
        <f t="shared" si="7"/>
        <v>3.4982935153583568</v>
      </c>
      <c r="K62" s="23">
        <f>C62-J62</f>
        <v>-1.3482584604389722</v>
      </c>
      <c r="M62" s="65"/>
      <c r="N62" s="23"/>
      <c r="AB62" s="60">
        <v>39600</v>
      </c>
      <c r="AC62" s="11">
        <v>91.6</v>
      </c>
    </row>
    <row r="63" spans="1:29" x14ac:dyDescent="0.25">
      <c r="A63" s="24">
        <v>44696</v>
      </c>
      <c r="B63" s="10"/>
      <c r="C63" s="26"/>
      <c r="D63" s="10"/>
      <c r="E63" s="23"/>
      <c r="F63" s="10"/>
      <c r="G63" s="23"/>
      <c r="H63" s="29"/>
      <c r="I63" s="59"/>
      <c r="J63" s="59"/>
      <c r="M63" s="65"/>
      <c r="N63" s="23"/>
      <c r="O63" s="28"/>
      <c r="P63" s="28"/>
      <c r="AB63" s="60">
        <v>39692</v>
      </c>
      <c r="AC63" s="11">
        <v>92.7</v>
      </c>
    </row>
    <row r="64" spans="1:29" x14ac:dyDescent="0.25">
      <c r="M64" s="65"/>
    </row>
    <row r="65" spans="13:13" x14ac:dyDescent="0.25">
      <c r="M65" s="65"/>
    </row>
    <row r="66" spans="13:13" x14ac:dyDescent="0.25">
      <c r="M66" s="65"/>
    </row>
    <row r="67" spans="13:13" x14ac:dyDescent="0.25">
      <c r="M67" s="65"/>
    </row>
    <row r="68" spans="13:13" x14ac:dyDescent="0.25">
      <c r="M68" s="65"/>
    </row>
    <row r="69" spans="13:13" x14ac:dyDescent="0.25">
      <c r="M69" s="65"/>
    </row>
    <row r="70" spans="13:13" x14ac:dyDescent="0.25">
      <c r="M70" s="65"/>
    </row>
    <row r="71" spans="13:13" x14ac:dyDescent="0.25">
      <c r="M71" s="65"/>
    </row>
    <row r="72" spans="13:13" x14ac:dyDescent="0.25">
      <c r="M72" s="65"/>
    </row>
    <row r="73" spans="13:13" x14ac:dyDescent="0.25">
      <c r="M73" s="65"/>
    </row>
  </sheetData>
  <mergeCells count="4">
    <mergeCell ref="B6:D6"/>
    <mergeCell ref="F6:G6"/>
    <mergeCell ref="C2:H2"/>
    <mergeCell ref="C3:H3"/>
  </mergeCells>
  <phoneticPr fontId="7" type="noConversion"/>
  <printOptions horizontalCentered="1"/>
  <pageMargins left="0.5" right="0.5" top="0.75" bottom="0.5" header="0.25" footer="0.5"/>
  <pageSetup paperSize="9" orientation="portrait" r:id="rId1"/>
  <headerFooter alignWithMargins="0">
    <oddHeader>&amp;C&amp;"NewCenturySchlbk,Regular"&amp;9Statistics Group
Department of the Parliamentary Library</oddHeader>
    <oddFooter>&amp;C&amp;9Prepared at client request - not for attribution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E2A2-F441-4375-964D-11E5608449E4}">
  <dimension ref="A1:B64"/>
  <sheetViews>
    <sheetView topLeftCell="A44" workbookViewId="0">
      <selection activeCell="A11" sqref="A11:B64"/>
    </sheetView>
  </sheetViews>
  <sheetFormatPr defaultRowHeight="12.75" x14ac:dyDescent="0.2"/>
  <sheetData>
    <row r="1" spans="1:2" ht="56.25" x14ac:dyDescent="0.2">
      <c r="A1" s="68"/>
      <c r="B1" s="69" t="s">
        <v>59</v>
      </c>
    </row>
    <row r="2" spans="1:2" x14ac:dyDescent="0.2">
      <c r="A2" s="70" t="s">
        <v>60</v>
      </c>
      <c r="B2" s="73" t="s">
        <v>61</v>
      </c>
    </row>
    <row r="3" spans="1:2" x14ac:dyDescent="0.2">
      <c r="A3" s="70" t="s">
        <v>62</v>
      </c>
      <c r="B3" s="73" t="s">
        <v>63</v>
      </c>
    </row>
    <row r="4" spans="1:2" x14ac:dyDescent="0.2">
      <c r="A4" s="70" t="s">
        <v>64</v>
      </c>
      <c r="B4" s="73" t="s">
        <v>65</v>
      </c>
    </row>
    <row r="5" spans="1:2" x14ac:dyDescent="0.2">
      <c r="A5" s="70" t="s">
        <v>66</v>
      </c>
      <c r="B5" s="73" t="s">
        <v>0</v>
      </c>
    </row>
    <row r="6" spans="1:2" x14ac:dyDescent="0.2">
      <c r="A6" s="70" t="s">
        <v>67</v>
      </c>
      <c r="B6" s="67">
        <v>3</v>
      </c>
    </row>
    <row r="7" spans="1:2" x14ac:dyDescent="0.2">
      <c r="A7" s="71" t="s">
        <v>68</v>
      </c>
      <c r="B7" s="72">
        <v>17777</v>
      </c>
    </row>
    <row r="8" spans="1:2" x14ac:dyDescent="0.2">
      <c r="A8" s="71" t="s">
        <v>69</v>
      </c>
      <c r="B8" s="72">
        <v>44348</v>
      </c>
    </row>
    <row r="9" spans="1:2" x14ac:dyDescent="0.2">
      <c r="A9" s="70" t="s">
        <v>70</v>
      </c>
      <c r="B9" s="67">
        <v>292</v>
      </c>
    </row>
    <row r="10" spans="1:2" x14ac:dyDescent="0.2">
      <c r="A10" s="70" t="s">
        <v>71</v>
      </c>
      <c r="B10" s="73" t="s">
        <v>72</v>
      </c>
    </row>
    <row r="11" spans="1:2" x14ac:dyDescent="0.2">
      <c r="A11" s="75">
        <v>34669</v>
      </c>
      <c r="B11" s="74">
        <v>62.8</v>
      </c>
    </row>
    <row r="12" spans="1:2" x14ac:dyDescent="0.2">
      <c r="A12" s="75">
        <v>34851</v>
      </c>
      <c r="B12" s="74">
        <v>64.7</v>
      </c>
    </row>
    <row r="13" spans="1:2" x14ac:dyDescent="0.2">
      <c r="A13" s="75">
        <v>35034</v>
      </c>
      <c r="B13" s="74">
        <v>66</v>
      </c>
    </row>
    <row r="14" spans="1:2" x14ac:dyDescent="0.2">
      <c r="A14" s="75">
        <v>35217</v>
      </c>
      <c r="B14" s="74">
        <v>66.7</v>
      </c>
    </row>
    <row r="15" spans="1:2" x14ac:dyDescent="0.2">
      <c r="A15" s="75">
        <v>35400</v>
      </c>
      <c r="B15" s="74">
        <v>67</v>
      </c>
    </row>
    <row r="16" spans="1:2" x14ac:dyDescent="0.2">
      <c r="A16" s="75">
        <v>35582</v>
      </c>
      <c r="B16" s="74">
        <v>66.900000000000006</v>
      </c>
    </row>
    <row r="17" spans="1:2" x14ac:dyDescent="0.2">
      <c r="A17" s="75">
        <v>35765</v>
      </c>
      <c r="B17" s="74">
        <v>66.8</v>
      </c>
    </row>
    <row r="18" spans="1:2" x14ac:dyDescent="0.2">
      <c r="A18" s="75">
        <v>35947</v>
      </c>
      <c r="B18" s="74">
        <v>67.400000000000006</v>
      </c>
    </row>
    <row r="19" spans="1:2" x14ac:dyDescent="0.2">
      <c r="A19" s="75">
        <v>36130</v>
      </c>
      <c r="B19" s="74">
        <v>67.8</v>
      </c>
    </row>
    <row r="20" spans="1:2" x14ac:dyDescent="0.2">
      <c r="A20" s="75">
        <v>36312</v>
      </c>
      <c r="B20" s="74">
        <v>68.099999999999994</v>
      </c>
    </row>
    <row r="21" spans="1:2" x14ac:dyDescent="0.2">
      <c r="A21" s="75">
        <v>36495</v>
      </c>
      <c r="B21" s="74">
        <v>69.099999999999994</v>
      </c>
    </row>
    <row r="22" spans="1:2" x14ac:dyDescent="0.2">
      <c r="A22" s="75">
        <v>36678</v>
      </c>
      <c r="B22" s="74">
        <v>70.2</v>
      </c>
    </row>
    <row r="23" spans="1:2" x14ac:dyDescent="0.2">
      <c r="A23" s="75">
        <v>36861</v>
      </c>
      <c r="B23" s="74">
        <v>73.099999999999994</v>
      </c>
    </row>
    <row r="24" spans="1:2" x14ac:dyDescent="0.2">
      <c r="A24" s="75">
        <v>37043</v>
      </c>
      <c r="B24" s="74">
        <v>74.5</v>
      </c>
    </row>
    <row r="25" spans="1:2" x14ac:dyDescent="0.2">
      <c r="A25" s="75">
        <v>37226</v>
      </c>
      <c r="B25" s="74">
        <v>75.400000000000006</v>
      </c>
    </row>
    <row r="26" spans="1:2" x14ac:dyDescent="0.2">
      <c r="A26" s="75">
        <v>37408</v>
      </c>
      <c r="B26" s="74">
        <v>76.599999999999994</v>
      </c>
    </row>
    <row r="27" spans="1:2" x14ac:dyDescent="0.2">
      <c r="A27" s="75">
        <v>37591</v>
      </c>
      <c r="B27" s="74">
        <v>77.599999999999994</v>
      </c>
    </row>
    <row r="28" spans="1:2" x14ac:dyDescent="0.2">
      <c r="A28" s="75">
        <v>37773</v>
      </c>
      <c r="B28" s="74">
        <v>78.599999999999994</v>
      </c>
    </row>
    <row r="29" spans="1:2" x14ac:dyDescent="0.2">
      <c r="A29" s="75">
        <v>37956</v>
      </c>
      <c r="B29" s="74">
        <v>79.5</v>
      </c>
    </row>
    <row r="30" spans="1:2" x14ac:dyDescent="0.2">
      <c r="A30" s="75">
        <v>38139</v>
      </c>
      <c r="B30" s="74">
        <v>80.599999999999994</v>
      </c>
    </row>
    <row r="31" spans="1:2" x14ac:dyDescent="0.2">
      <c r="A31" s="75">
        <v>38322</v>
      </c>
      <c r="B31" s="74">
        <v>81.5</v>
      </c>
    </row>
    <row r="32" spans="1:2" x14ac:dyDescent="0.2">
      <c r="A32" s="75">
        <v>38504</v>
      </c>
      <c r="B32" s="74">
        <v>82.6</v>
      </c>
    </row>
    <row r="33" spans="1:2" x14ac:dyDescent="0.2">
      <c r="A33" s="75">
        <v>38687</v>
      </c>
      <c r="B33" s="74">
        <v>83.8</v>
      </c>
    </row>
    <row r="34" spans="1:2" x14ac:dyDescent="0.2">
      <c r="A34" s="75">
        <v>38869</v>
      </c>
      <c r="B34" s="74">
        <v>85.9</v>
      </c>
    </row>
    <row r="35" spans="1:2" x14ac:dyDescent="0.2">
      <c r="A35" s="75">
        <v>39052</v>
      </c>
      <c r="B35" s="74">
        <v>86.6</v>
      </c>
    </row>
    <row r="36" spans="1:2" x14ac:dyDescent="0.2">
      <c r="A36" s="75">
        <v>39234</v>
      </c>
      <c r="B36" s="74">
        <v>87.7</v>
      </c>
    </row>
    <row r="37" spans="1:2" x14ac:dyDescent="0.2">
      <c r="A37" s="75">
        <v>39417</v>
      </c>
      <c r="B37" s="74">
        <v>89.1</v>
      </c>
    </row>
    <row r="38" spans="1:2" x14ac:dyDescent="0.2">
      <c r="A38" s="75">
        <v>39600</v>
      </c>
      <c r="B38" s="74">
        <v>91.6</v>
      </c>
    </row>
    <row r="39" spans="1:2" x14ac:dyDescent="0.2">
      <c r="A39" s="75">
        <v>39783</v>
      </c>
      <c r="B39" s="74">
        <v>92.4</v>
      </c>
    </row>
    <row r="40" spans="1:2" x14ac:dyDescent="0.2">
      <c r="A40" s="75">
        <v>39965</v>
      </c>
      <c r="B40" s="74">
        <v>92.9</v>
      </c>
    </row>
    <row r="41" spans="1:2" x14ac:dyDescent="0.2">
      <c r="A41" s="75">
        <v>40148</v>
      </c>
      <c r="B41" s="74">
        <v>94.3</v>
      </c>
    </row>
    <row r="42" spans="1:2" x14ac:dyDescent="0.2">
      <c r="A42" s="75">
        <v>40330</v>
      </c>
      <c r="B42" s="74">
        <v>95.8</v>
      </c>
    </row>
    <row r="43" spans="1:2" x14ac:dyDescent="0.2">
      <c r="A43" s="75">
        <v>40513</v>
      </c>
      <c r="B43" s="74">
        <v>96.9</v>
      </c>
    </row>
    <row r="44" spans="1:2" x14ac:dyDescent="0.2">
      <c r="A44" s="75">
        <v>40695</v>
      </c>
      <c r="B44" s="74">
        <v>99.2</v>
      </c>
    </row>
    <row r="45" spans="1:2" x14ac:dyDescent="0.2">
      <c r="A45" s="75">
        <v>40878</v>
      </c>
      <c r="B45" s="74">
        <v>99.8</v>
      </c>
    </row>
    <row r="46" spans="1:2" x14ac:dyDescent="0.2">
      <c r="A46" s="75">
        <v>41061</v>
      </c>
      <c r="B46" s="74">
        <v>100.4</v>
      </c>
    </row>
    <row r="47" spans="1:2" x14ac:dyDescent="0.2">
      <c r="A47" s="75">
        <v>41244</v>
      </c>
      <c r="B47" s="74">
        <v>102</v>
      </c>
    </row>
    <row r="48" spans="1:2" x14ac:dyDescent="0.2">
      <c r="A48" s="75">
        <v>41426</v>
      </c>
      <c r="B48" s="74">
        <v>102.8</v>
      </c>
    </row>
    <row r="49" spans="1:2" x14ac:dyDescent="0.2">
      <c r="A49" s="75">
        <v>41609</v>
      </c>
      <c r="B49" s="74">
        <v>104.8</v>
      </c>
    </row>
    <row r="50" spans="1:2" x14ac:dyDescent="0.2">
      <c r="A50" s="75">
        <v>41791</v>
      </c>
      <c r="B50" s="74">
        <v>105.9</v>
      </c>
    </row>
    <row r="51" spans="1:2" x14ac:dyDescent="0.2">
      <c r="A51" s="75">
        <v>41974</v>
      </c>
      <c r="B51" s="74">
        <v>106.6</v>
      </c>
    </row>
    <row r="52" spans="1:2" x14ac:dyDescent="0.2">
      <c r="A52" s="75">
        <v>42156</v>
      </c>
      <c r="B52" s="74">
        <v>107.5</v>
      </c>
    </row>
    <row r="53" spans="1:2" x14ac:dyDescent="0.2">
      <c r="A53" s="75">
        <v>42339</v>
      </c>
      <c r="B53" s="74">
        <v>108.4</v>
      </c>
    </row>
    <row r="54" spans="1:2" x14ac:dyDescent="0.2">
      <c r="A54" s="75">
        <v>42522</v>
      </c>
      <c r="B54" s="74">
        <v>108.6</v>
      </c>
    </row>
    <row r="55" spans="1:2" x14ac:dyDescent="0.2">
      <c r="A55" s="75">
        <v>42705</v>
      </c>
      <c r="B55" s="74">
        <v>110</v>
      </c>
    </row>
    <row r="56" spans="1:2" x14ac:dyDescent="0.2">
      <c r="A56" s="75">
        <v>42887</v>
      </c>
      <c r="B56" s="74">
        <v>110.7</v>
      </c>
    </row>
    <row r="57" spans="1:2" x14ac:dyDescent="0.2">
      <c r="A57" s="75">
        <v>43070</v>
      </c>
      <c r="B57" s="74">
        <v>112.1</v>
      </c>
    </row>
    <row r="58" spans="1:2" x14ac:dyDescent="0.2">
      <c r="A58" s="75">
        <v>43252</v>
      </c>
      <c r="B58" s="74">
        <v>113</v>
      </c>
    </row>
    <row r="59" spans="1:2" x14ac:dyDescent="0.2">
      <c r="A59" s="75">
        <v>43435</v>
      </c>
      <c r="B59" s="74">
        <v>114.1</v>
      </c>
    </row>
    <row r="60" spans="1:2" x14ac:dyDescent="0.2">
      <c r="A60" s="75">
        <v>43617</v>
      </c>
      <c r="B60" s="74">
        <v>114.8</v>
      </c>
    </row>
    <row r="61" spans="1:2" x14ac:dyDescent="0.2">
      <c r="A61" s="75">
        <v>43800</v>
      </c>
      <c r="B61" s="74">
        <v>116.2</v>
      </c>
    </row>
    <row r="62" spans="1:2" x14ac:dyDescent="0.2">
      <c r="A62" s="75">
        <v>43983</v>
      </c>
      <c r="B62" s="74">
        <v>114.4</v>
      </c>
    </row>
    <row r="63" spans="1:2" x14ac:dyDescent="0.2">
      <c r="A63" s="75">
        <v>44166</v>
      </c>
      <c r="B63" s="74">
        <v>117.2</v>
      </c>
    </row>
    <row r="64" spans="1:2" x14ac:dyDescent="0.2">
      <c r="A64" s="75">
        <v>44348</v>
      </c>
      <c r="B64" s="74">
        <v>118.8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2.1</vt:lpstr>
      <vt:lpstr>Data 2.1</vt:lpstr>
      <vt:lpstr>CPI</vt:lpstr>
      <vt:lpstr>'Table 2.1'!_Hlk189040611</vt:lpstr>
      <vt:lpstr>'Table 2.1'!Print_Area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MESI</dc:title>
  <dc:subject>Chapter 2</dc:subject>
  <dc:creator>Andrew Kopras</dc:creator>
  <cp:lastModifiedBy>Gilfillan, Geoff (DPS)</cp:lastModifiedBy>
  <cp:lastPrinted>2020-02-25T03:10:00Z</cp:lastPrinted>
  <dcterms:created xsi:type="dcterms:W3CDTF">2001-10-02T01:37:01Z</dcterms:created>
  <dcterms:modified xsi:type="dcterms:W3CDTF">2022-05-20T07:15:13Z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2022-01-17T00:33:24Z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e99195a5-f269-4e37-9c2a-98102a71ebdc</vt:lpwstr>
  </property>
  <property fmtid="{D5CDD505-2E9C-101B-9397-08002B2CF9AE}" pid="8" name="MSIP_Label_234ea0fa-41da-4eb0-b95e-07c328641c0b_ContentBits">
    <vt:lpwstr>0</vt:lpwstr>
  </property>
</Properties>
</file>