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defaultThemeVersion="166925"/>
  <mc:AlternateContent xmlns:mc="http://schemas.openxmlformats.org/markup-compatibility/2006">
    <mc:Choice Requires="x15">
      <x15ac:absPath xmlns:x15ac="http://schemas.microsoft.com/office/spreadsheetml/2010/11/ac" url="\\LIBSTAT1\StatsLib\Key Economic and Social Indicators (KESI)\Key Economic and Social Indicators (KESI)\"/>
    </mc:Choice>
  </mc:AlternateContent>
  <xr:revisionPtr revIDLastSave="0" documentId="13_ncr:1_{D78C3F57-443F-4DFE-A8EE-61B4345D8FEF}" xr6:coauthVersionLast="47" xr6:coauthVersionMax="47" xr10:uidLastSave="{00000000-0000-0000-0000-000000000000}"/>
  <bookViews>
    <workbookView xWindow="2328" yWindow="2856" windowWidth="20652" windowHeight="12120" tabRatio="799" firstSheet="1" activeTab="1" xr2:uid="{A1703815-0212-4128-B3DB-9DCF215F08F1}"/>
  </bookViews>
  <sheets>
    <sheet name="Ch.7 Demographics" sheetId="1" r:id="rId1"/>
    <sheet name="7.1 Estimated Resident Pop." sheetId="2" r:id="rId2"/>
    <sheet name="7.2 Components of pop. change" sheetId="3" r:id="rId3"/>
    <sheet name="7.3 Overseas arrivals" sheetId="4" r:id="rId4"/>
    <sheet name="7.4 Bulk billing and private he" sheetId="5" r:id="rId5"/>
  </sheets>
  <definedNames>
    <definedName name="lastrow">'7.2 Components of pop. change'!$R$11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K587" i="4" l="1"/>
  <c r="J589" i="4"/>
  <c r="F589" i="4"/>
  <c r="A589" i="4"/>
  <c r="K586" i="4"/>
  <c r="J588" i="4"/>
  <c r="F588" i="4"/>
  <c r="A588" i="4"/>
  <c r="D202" i="5"/>
  <c r="K585" i="4"/>
  <c r="K584" i="4"/>
  <c r="J587" i="4"/>
  <c r="F587" i="4"/>
  <c r="A587" i="4"/>
  <c r="A266" i="3"/>
  <c r="A264" i="2"/>
  <c r="J586" i="4"/>
  <c r="A586" i="4"/>
  <c r="F586" i="4"/>
  <c r="F9" i="4"/>
  <c r="F10" i="4"/>
  <c r="F11" i="4"/>
  <c r="F12" i="4"/>
  <c r="F13" i="4"/>
  <c r="F14" i="4"/>
  <c r="F15" i="4"/>
  <c r="F16" i="4"/>
  <c r="F17" i="4"/>
  <c r="F18" i="4"/>
  <c r="F19" i="4"/>
  <c r="F20" i="4"/>
  <c r="F21" i="4"/>
  <c r="F22" i="4"/>
  <c r="F23" i="4"/>
  <c r="F24" i="4"/>
  <c r="F25" i="4"/>
  <c r="F26" i="4"/>
  <c r="F27" i="4"/>
  <c r="F28" i="4"/>
  <c r="F29" i="4"/>
  <c r="F30" i="4"/>
  <c r="F31" i="4"/>
  <c r="F32" i="4"/>
  <c r="F33" i="4"/>
  <c r="F34" i="4"/>
  <c r="F35" i="4"/>
  <c r="F36" i="4"/>
  <c r="F37" i="4"/>
  <c r="F38" i="4"/>
  <c r="F39" i="4"/>
  <c r="F40" i="4"/>
  <c r="F41" i="4"/>
  <c r="F42" i="4"/>
  <c r="F43" i="4"/>
  <c r="F44" i="4"/>
  <c r="F45" i="4"/>
  <c r="F46" i="4"/>
  <c r="F47" i="4"/>
  <c r="F48" i="4"/>
  <c r="F49" i="4"/>
  <c r="F50" i="4"/>
  <c r="F51" i="4"/>
  <c r="F52" i="4"/>
  <c r="F53" i="4"/>
  <c r="F54" i="4"/>
  <c r="F55" i="4"/>
  <c r="F56" i="4"/>
  <c r="F57" i="4"/>
  <c r="F58" i="4"/>
  <c r="F59" i="4"/>
  <c r="F60" i="4"/>
  <c r="F61" i="4"/>
  <c r="F62" i="4"/>
  <c r="F63" i="4"/>
  <c r="F64" i="4"/>
  <c r="F65" i="4"/>
  <c r="F66" i="4"/>
  <c r="F67" i="4"/>
  <c r="F68" i="4"/>
  <c r="F69" i="4"/>
  <c r="F70" i="4"/>
  <c r="F71" i="4"/>
  <c r="F72" i="4"/>
  <c r="F73" i="4"/>
  <c r="F74" i="4"/>
  <c r="F75" i="4"/>
  <c r="F76" i="4"/>
  <c r="F77" i="4"/>
  <c r="F78" i="4"/>
  <c r="F79" i="4"/>
  <c r="F80" i="4"/>
  <c r="F81" i="4"/>
  <c r="F82" i="4"/>
  <c r="F83" i="4"/>
  <c r="F84" i="4"/>
  <c r="F85" i="4"/>
  <c r="F86" i="4"/>
  <c r="F87" i="4"/>
  <c r="F88" i="4"/>
  <c r="F89" i="4"/>
  <c r="F90" i="4"/>
  <c r="F91" i="4"/>
  <c r="F92" i="4"/>
  <c r="F93" i="4"/>
  <c r="F94" i="4"/>
  <c r="F95" i="4"/>
  <c r="F96" i="4"/>
  <c r="F97" i="4"/>
  <c r="F98" i="4"/>
  <c r="F99" i="4"/>
  <c r="F100" i="4"/>
  <c r="F101" i="4"/>
  <c r="F102" i="4"/>
  <c r="F103" i="4"/>
  <c r="F104" i="4"/>
  <c r="F105" i="4"/>
  <c r="F106" i="4"/>
  <c r="F107" i="4"/>
  <c r="F108" i="4"/>
  <c r="F109" i="4"/>
  <c r="F110" i="4"/>
  <c r="F111" i="4"/>
  <c r="F112" i="4"/>
  <c r="F113" i="4"/>
  <c r="F114" i="4"/>
  <c r="F115" i="4"/>
  <c r="F116" i="4"/>
  <c r="F117" i="4"/>
  <c r="F118" i="4"/>
  <c r="F119" i="4"/>
  <c r="F120" i="4"/>
  <c r="F121" i="4"/>
  <c r="F122" i="4"/>
  <c r="F123" i="4"/>
  <c r="F124" i="4"/>
  <c r="F125" i="4"/>
  <c r="F126" i="4"/>
  <c r="F127" i="4"/>
  <c r="F128" i="4"/>
  <c r="F129" i="4"/>
  <c r="F130" i="4"/>
  <c r="F131" i="4"/>
  <c r="F132" i="4"/>
  <c r="F133" i="4"/>
  <c r="F134" i="4"/>
  <c r="F135" i="4"/>
  <c r="F136" i="4"/>
  <c r="F137" i="4"/>
  <c r="F138" i="4"/>
  <c r="F139" i="4"/>
  <c r="F140" i="4"/>
  <c r="F141" i="4"/>
  <c r="F142" i="4"/>
  <c r="F143" i="4"/>
  <c r="F144" i="4"/>
  <c r="F145" i="4"/>
  <c r="F146" i="4"/>
  <c r="F147" i="4"/>
  <c r="F148" i="4"/>
  <c r="F149" i="4"/>
  <c r="F150" i="4"/>
  <c r="F151" i="4"/>
  <c r="F152" i="4"/>
  <c r="F153" i="4"/>
  <c r="F154" i="4"/>
  <c r="F155" i="4"/>
  <c r="F156" i="4"/>
  <c r="F157" i="4"/>
  <c r="F158" i="4"/>
  <c r="F159" i="4"/>
  <c r="F160" i="4"/>
  <c r="F161" i="4"/>
  <c r="F162" i="4"/>
  <c r="F163" i="4"/>
  <c r="F164" i="4"/>
  <c r="F165" i="4"/>
  <c r="F166" i="4"/>
  <c r="F167" i="4"/>
  <c r="F168" i="4"/>
  <c r="F169" i="4"/>
  <c r="F170" i="4"/>
  <c r="F171" i="4"/>
  <c r="F172" i="4"/>
  <c r="F173" i="4"/>
  <c r="F174" i="4"/>
  <c r="F175" i="4"/>
  <c r="F176" i="4"/>
  <c r="F177" i="4"/>
  <c r="F178" i="4"/>
  <c r="F179" i="4"/>
  <c r="F180" i="4"/>
  <c r="F181" i="4"/>
  <c r="F182" i="4"/>
  <c r="F183" i="4"/>
  <c r="F184" i="4"/>
  <c r="F185" i="4"/>
  <c r="F186" i="4"/>
  <c r="F187" i="4"/>
  <c r="F188" i="4"/>
  <c r="F189" i="4"/>
  <c r="F190" i="4"/>
  <c r="F191" i="4"/>
  <c r="F192" i="4"/>
  <c r="F193" i="4"/>
  <c r="F194" i="4"/>
  <c r="F195" i="4"/>
  <c r="F196" i="4"/>
  <c r="F197" i="4"/>
  <c r="F198" i="4"/>
  <c r="F199" i="4"/>
  <c r="F200" i="4"/>
  <c r="F201" i="4"/>
  <c r="F202" i="4"/>
  <c r="F203" i="4"/>
  <c r="F204" i="4"/>
  <c r="F205" i="4"/>
  <c r="F206" i="4"/>
  <c r="F207" i="4"/>
  <c r="F208" i="4"/>
  <c r="F209" i="4"/>
  <c r="F210" i="4"/>
  <c r="F211" i="4"/>
  <c r="F212" i="4"/>
  <c r="F213" i="4"/>
  <c r="F214" i="4"/>
  <c r="F215" i="4"/>
  <c r="F216" i="4"/>
  <c r="F217" i="4"/>
  <c r="F218" i="4"/>
  <c r="F219" i="4"/>
  <c r="F220" i="4"/>
  <c r="F221" i="4"/>
  <c r="F222" i="4"/>
  <c r="F223" i="4"/>
  <c r="F224" i="4"/>
  <c r="F225" i="4"/>
  <c r="F226" i="4"/>
  <c r="F227" i="4"/>
  <c r="F228" i="4"/>
  <c r="F229" i="4"/>
  <c r="F230" i="4"/>
  <c r="F231" i="4"/>
  <c r="F232" i="4"/>
  <c r="F233" i="4"/>
  <c r="F234" i="4"/>
  <c r="F235" i="4"/>
  <c r="F236" i="4"/>
  <c r="F237" i="4"/>
  <c r="F238" i="4"/>
  <c r="F239" i="4"/>
  <c r="F240" i="4"/>
  <c r="F241" i="4"/>
  <c r="F242" i="4"/>
  <c r="F243" i="4"/>
  <c r="F244" i="4"/>
  <c r="F245" i="4"/>
  <c r="F246" i="4"/>
  <c r="F247" i="4"/>
  <c r="F248" i="4"/>
  <c r="F249" i="4"/>
  <c r="F250" i="4"/>
  <c r="F251" i="4"/>
  <c r="F252" i="4"/>
  <c r="F253" i="4"/>
  <c r="F254" i="4"/>
  <c r="F255" i="4"/>
  <c r="F256" i="4"/>
  <c r="F257" i="4"/>
  <c r="F258" i="4"/>
  <c r="F259" i="4"/>
  <c r="F260" i="4"/>
  <c r="F261" i="4"/>
  <c r="F262" i="4"/>
  <c r="F263" i="4"/>
  <c r="F264" i="4"/>
  <c r="F265" i="4"/>
  <c r="F266" i="4"/>
  <c r="F267" i="4"/>
  <c r="F268" i="4"/>
  <c r="F269" i="4"/>
  <c r="F270" i="4"/>
  <c r="F271" i="4"/>
  <c r="F272" i="4"/>
  <c r="F273" i="4"/>
  <c r="F274" i="4"/>
  <c r="F275" i="4"/>
  <c r="F276" i="4"/>
  <c r="F277" i="4"/>
  <c r="F278" i="4"/>
  <c r="F279" i="4"/>
  <c r="F280" i="4"/>
  <c r="F281" i="4"/>
  <c r="F282" i="4"/>
  <c r="F283" i="4"/>
  <c r="F284" i="4"/>
  <c r="F285" i="4"/>
  <c r="F286" i="4"/>
  <c r="F287" i="4"/>
  <c r="F288" i="4"/>
  <c r="F289" i="4"/>
  <c r="F290" i="4"/>
  <c r="F291" i="4"/>
  <c r="F292" i="4"/>
  <c r="F293" i="4"/>
  <c r="F294" i="4"/>
  <c r="F295" i="4"/>
  <c r="F296" i="4"/>
  <c r="F297" i="4"/>
  <c r="F298" i="4"/>
  <c r="F299" i="4"/>
  <c r="F300" i="4"/>
  <c r="F301" i="4"/>
  <c r="F302" i="4"/>
  <c r="F303" i="4"/>
  <c r="F304" i="4"/>
  <c r="F305" i="4"/>
  <c r="F306" i="4"/>
  <c r="F307" i="4"/>
  <c r="F308" i="4"/>
  <c r="F309" i="4"/>
  <c r="F310" i="4"/>
  <c r="F311" i="4"/>
  <c r="F312" i="4"/>
  <c r="F313" i="4"/>
  <c r="F314" i="4"/>
  <c r="F315" i="4"/>
  <c r="F316" i="4"/>
  <c r="F317" i="4"/>
  <c r="F318" i="4"/>
  <c r="F319" i="4"/>
  <c r="F320" i="4"/>
  <c r="F321" i="4"/>
  <c r="F322" i="4"/>
  <c r="F323" i="4"/>
  <c r="F324" i="4"/>
  <c r="F325" i="4"/>
  <c r="F326" i="4"/>
  <c r="F327" i="4"/>
  <c r="F328" i="4"/>
  <c r="F329" i="4"/>
  <c r="F330" i="4"/>
  <c r="F331" i="4"/>
  <c r="F332" i="4"/>
  <c r="F333" i="4"/>
  <c r="F334" i="4"/>
  <c r="F335" i="4"/>
  <c r="F336" i="4"/>
  <c r="F337" i="4"/>
  <c r="F338" i="4"/>
  <c r="F339" i="4"/>
  <c r="F340" i="4"/>
  <c r="F341" i="4"/>
  <c r="F342" i="4"/>
  <c r="F343" i="4"/>
  <c r="F344" i="4"/>
  <c r="F345" i="4"/>
  <c r="F346" i="4"/>
  <c r="F347" i="4"/>
  <c r="F348" i="4"/>
  <c r="F349" i="4"/>
  <c r="F350" i="4"/>
  <c r="F351" i="4"/>
  <c r="F352" i="4"/>
  <c r="F353" i="4"/>
  <c r="F354" i="4"/>
  <c r="F355" i="4"/>
  <c r="F356" i="4"/>
  <c r="F357" i="4"/>
  <c r="F358" i="4"/>
  <c r="F359" i="4"/>
  <c r="F360" i="4"/>
  <c r="F361" i="4"/>
  <c r="F362" i="4"/>
  <c r="F363" i="4"/>
  <c r="F364" i="4"/>
  <c r="F365" i="4"/>
  <c r="F366" i="4"/>
  <c r="F367" i="4"/>
  <c r="F368" i="4"/>
  <c r="F369" i="4"/>
  <c r="F370" i="4"/>
  <c r="F371" i="4"/>
  <c r="F372" i="4"/>
  <c r="F373" i="4"/>
  <c r="F374" i="4"/>
  <c r="F375" i="4"/>
  <c r="F376" i="4"/>
  <c r="F377" i="4"/>
  <c r="F378" i="4"/>
  <c r="F379" i="4"/>
  <c r="F380" i="4"/>
  <c r="F381" i="4"/>
  <c r="F382" i="4"/>
  <c r="F383" i="4"/>
  <c r="F384" i="4"/>
  <c r="F385" i="4"/>
  <c r="F386" i="4"/>
  <c r="F387" i="4"/>
  <c r="F388" i="4"/>
  <c r="F389" i="4"/>
  <c r="F390" i="4"/>
  <c r="F391" i="4"/>
  <c r="F392" i="4"/>
  <c r="F393" i="4"/>
  <c r="F394" i="4"/>
  <c r="F395" i="4"/>
  <c r="F396" i="4"/>
  <c r="F397" i="4"/>
  <c r="F398" i="4"/>
  <c r="F399" i="4"/>
  <c r="F400" i="4"/>
  <c r="F401" i="4"/>
  <c r="F402" i="4"/>
  <c r="F403" i="4"/>
  <c r="F404" i="4"/>
  <c r="F405" i="4"/>
  <c r="F406" i="4"/>
  <c r="F407" i="4"/>
  <c r="F408" i="4"/>
  <c r="F409" i="4"/>
  <c r="F410" i="4"/>
  <c r="F411" i="4"/>
  <c r="F412" i="4"/>
  <c r="F413" i="4"/>
  <c r="F414" i="4"/>
  <c r="F415" i="4"/>
  <c r="F416" i="4"/>
  <c r="F417" i="4"/>
  <c r="F418" i="4"/>
  <c r="F419" i="4"/>
  <c r="F420" i="4"/>
  <c r="F421" i="4"/>
  <c r="F422" i="4"/>
  <c r="F423" i="4"/>
  <c r="F424" i="4"/>
  <c r="F425" i="4"/>
  <c r="F426" i="4"/>
  <c r="F427" i="4"/>
  <c r="F428" i="4"/>
  <c r="F429" i="4"/>
  <c r="F430" i="4"/>
  <c r="F431" i="4"/>
  <c r="F432" i="4"/>
  <c r="F433" i="4"/>
  <c r="F434" i="4"/>
  <c r="F435" i="4"/>
  <c r="F436" i="4"/>
  <c r="F437" i="4"/>
  <c r="F438" i="4"/>
  <c r="F439" i="4"/>
  <c r="F440" i="4"/>
  <c r="F441" i="4"/>
  <c r="F442" i="4"/>
  <c r="F443" i="4"/>
  <c r="F444" i="4"/>
  <c r="F445" i="4"/>
  <c r="F446" i="4"/>
  <c r="F447" i="4"/>
  <c r="F448" i="4"/>
  <c r="F449" i="4"/>
  <c r="F450" i="4"/>
  <c r="F451" i="4"/>
  <c r="F452" i="4"/>
  <c r="F453" i="4"/>
  <c r="F454" i="4"/>
  <c r="F455" i="4"/>
  <c r="F456" i="4"/>
  <c r="F457" i="4"/>
  <c r="F458" i="4"/>
  <c r="F459" i="4"/>
  <c r="F460" i="4"/>
  <c r="F461" i="4"/>
  <c r="F462" i="4"/>
  <c r="F463" i="4"/>
  <c r="F464" i="4"/>
  <c r="F465" i="4"/>
  <c r="F466" i="4"/>
  <c r="F467" i="4"/>
  <c r="F468" i="4"/>
  <c r="F469" i="4"/>
  <c r="F470" i="4"/>
  <c r="F471" i="4"/>
  <c r="F472" i="4"/>
  <c r="F473" i="4"/>
  <c r="F474" i="4"/>
  <c r="F475" i="4"/>
  <c r="F476" i="4"/>
  <c r="F477" i="4"/>
  <c r="F478" i="4"/>
  <c r="F479" i="4"/>
  <c r="F480" i="4"/>
  <c r="F481" i="4"/>
  <c r="F482" i="4"/>
  <c r="F483" i="4"/>
  <c r="F484" i="4"/>
  <c r="F485" i="4"/>
  <c r="F486" i="4"/>
  <c r="F487" i="4"/>
  <c r="F488" i="4"/>
  <c r="F489" i="4"/>
  <c r="F490" i="4"/>
  <c r="F491" i="4"/>
  <c r="F492" i="4"/>
  <c r="F493" i="4"/>
  <c r="F494" i="4"/>
  <c r="F495" i="4"/>
  <c r="F496" i="4"/>
  <c r="F497" i="4"/>
  <c r="F498" i="4"/>
  <c r="F499" i="4"/>
  <c r="F500" i="4"/>
  <c r="F501" i="4"/>
  <c r="F502" i="4"/>
  <c r="F503" i="4"/>
  <c r="F504" i="4"/>
  <c r="F505" i="4"/>
  <c r="F506" i="4"/>
  <c r="F507" i="4"/>
  <c r="F508" i="4"/>
  <c r="F509" i="4"/>
  <c r="F510" i="4"/>
  <c r="F511" i="4"/>
  <c r="F512" i="4"/>
  <c r="F513" i="4"/>
  <c r="F514" i="4"/>
  <c r="F515" i="4"/>
  <c r="F516" i="4"/>
  <c r="F517" i="4"/>
  <c r="F518" i="4"/>
  <c r="F519" i="4"/>
  <c r="F520" i="4"/>
  <c r="F521" i="4"/>
  <c r="F522" i="4"/>
  <c r="F523" i="4"/>
  <c r="F524" i="4"/>
  <c r="F525" i="4"/>
  <c r="F526" i="4"/>
  <c r="F527" i="4"/>
  <c r="F528" i="4"/>
  <c r="F529" i="4"/>
  <c r="F530" i="4"/>
  <c r="F531" i="4"/>
  <c r="F532" i="4"/>
  <c r="F533" i="4"/>
  <c r="F534" i="4"/>
  <c r="F535" i="4"/>
  <c r="F536" i="4"/>
  <c r="F537" i="4"/>
  <c r="F538" i="4"/>
  <c r="F539" i="4"/>
  <c r="F540" i="4"/>
  <c r="F541" i="4"/>
  <c r="F542" i="4"/>
  <c r="F543" i="4"/>
  <c r="F544" i="4"/>
  <c r="F545" i="4"/>
  <c r="F546" i="4"/>
  <c r="F547" i="4"/>
  <c r="F548" i="4"/>
  <c r="F549" i="4"/>
  <c r="F550" i="4"/>
  <c r="F551" i="4"/>
  <c r="F552" i="4"/>
  <c r="F553" i="4"/>
  <c r="F554" i="4"/>
  <c r="F555" i="4"/>
  <c r="F556" i="4"/>
  <c r="F557" i="4"/>
  <c r="F558" i="4"/>
  <c r="F559" i="4"/>
  <c r="F560" i="4"/>
  <c r="F561" i="4"/>
  <c r="F562" i="4"/>
  <c r="F563" i="4"/>
  <c r="F564" i="4"/>
  <c r="F565" i="4"/>
  <c r="F566" i="4"/>
  <c r="F567" i="4"/>
  <c r="F568" i="4"/>
  <c r="F569" i="4"/>
  <c r="F570" i="4"/>
  <c r="F571" i="4"/>
  <c r="F572" i="4"/>
  <c r="F573" i="4"/>
  <c r="F574" i="4"/>
  <c r="F575" i="4"/>
  <c r="F576" i="4"/>
  <c r="F577" i="4"/>
  <c r="F578" i="4"/>
  <c r="F579" i="4"/>
  <c r="F580" i="4"/>
  <c r="F581" i="4"/>
  <c r="F582" i="4"/>
  <c r="F583" i="4"/>
  <c r="F584" i="4"/>
  <c r="F585" i="4"/>
  <c r="F8" i="4"/>
  <c r="K583" i="4"/>
  <c r="J585" i="4"/>
  <c r="A585" i="4"/>
  <c r="K582" i="4"/>
  <c r="J584" i="4"/>
  <c r="A584" i="4"/>
  <c r="A265" i="3"/>
  <c r="A263" i="2"/>
  <c r="K581" i="4"/>
  <c r="J583" i="4"/>
  <c r="A583" i="4"/>
  <c r="J582" i="4"/>
  <c r="K580" i="4"/>
  <c r="J581" i="4"/>
  <c r="A582" i="4"/>
  <c r="A264" i="3"/>
  <c r="A262" i="2"/>
  <c r="K578" i="4"/>
  <c r="K579" i="4"/>
  <c r="J580" i="4"/>
  <c r="A581" i="4"/>
  <c r="A580" i="4"/>
  <c r="K577" i="4"/>
  <c r="J579" i="4"/>
  <c r="A579" i="4"/>
  <c r="A578" i="4"/>
  <c r="K576" i="4"/>
  <c r="A261" i="2"/>
  <c r="J578" i="4"/>
  <c r="K575" i="4"/>
  <c r="J577" i="4"/>
  <c r="A577" i="4"/>
  <c r="A263" i="3"/>
  <c r="K574" i="4"/>
  <c r="J576" i="4"/>
  <c r="A576" i="4"/>
  <c r="K573" i="4"/>
  <c r="J575" i="4"/>
  <c r="A575" i="4"/>
  <c r="K572" i="4"/>
  <c r="J574" i="4"/>
  <c r="A574" i="4"/>
  <c r="K571" i="4"/>
  <c r="K570" i="4"/>
  <c r="K569" i="4"/>
  <c r="J573" i="4"/>
  <c r="A573" i="4"/>
  <c r="K568" i="4"/>
  <c r="J572" i="4"/>
  <c r="A572" i="4"/>
  <c r="E256" i="2"/>
  <c r="E257" i="2"/>
  <c r="E258" i="2"/>
  <c r="K567" i="4"/>
  <c r="J571" i="4"/>
  <c r="J569" i="4"/>
  <c r="J570" i="4"/>
  <c r="E255" i="2"/>
  <c r="K566" i="4"/>
  <c r="J568" i="4"/>
  <c r="K565" i="4" l="1"/>
  <c r="K564" i="4"/>
  <c r="J567" i="4"/>
  <c r="J566" i="4"/>
  <c r="E48" i="5"/>
  <c r="E49" i="5"/>
  <c r="E50" i="5"/>
  <c r="E51" i="5"/>
  <c r="E52" i="5"/>
  <c r="E53" i="5"/>
  <c r="E54" i="5"/>
  <c r="E55" i="5"/>
  <c r="E56" i="5"/>
  <c r="E57" i="5"/>
  <c r="E58" i="5"/>
  <c r="E59" i="5"/>
  <c r="E60" i="5"/>
  <c r="E61" i="5"/>
  <c r="E62" i="5"/>
  <c r="E63" i="5"/>
  <c r="E64" i="5"/>
  <c r="E65" i="5"/>
  <c r="E66" i="5"/>
  <c r="E67" i="5"/>
  <c r="E68" i="5"/>
  <c r="E69" i="5"/>
  <c r="E70" i="5"/>
  <c r="E71" i="5"/>
  <c r="E72" i="5"/>
  <c r="E73" i="5"/>
  <c r="E74" i="5"/>
  <c r="E75" i="5"/>
  <c r="E76" i="5"/>
  <c r="E77" i="5"/>
  <c r="E78" i="5"/>
  <c r="E79" i="5"/>
  <c r="E80" i="5"/>
  <c r="E81" i="5"/>
  <c r="E82" i="5"/>
  <c r="E83" i="5"/>
  <c r="E84" i="5"/>
  <c r="E85" i="5"/>
  <c r="E86" i="5"/>
  <c r="E87" i="5"/>
  <c r="E88" i="5"/>
  <c r="E89" i="5"/>
  <c r="E90" i="5"/>
  <c r="E91" i="5"/>
  <c r="E92" i="5"/>
  <c r="E93" i="5"/>
  <c r="E94" i="5"/>
  <c r="E95" i="5"/>
  <c r="E96" i="5"/>
  <c r="E97" i="5"/>
  <c r="E98" i="5"/>
  <c r="E99" i="5"/>
  <c r="E100" i="5"/>
  <c r="E101" i="5"/>
  <c r="E102" i="5"/>
  <c r="E103" i="5"/>
  <c r="E104" i="5"/>
  <c r="E105" i="5"/>
  <c r="E106" i="5"/>
  <c r="E107" i="5"/>
  <c r="E108" i="5"/>
  <c r="E109" i="5"/>
  <c r="E110" i="5"/>
  <c r="E111" i="5"/>
  <c r="E112" i="5"/>
  <c r="E113" i="5"/>
  <c r="E114" i="5"/>
  <c r="E115" i="5"/>
  <c r="E116" i="5"/>
  <c r="E117" i="5"/>
  <c r="E118" i="5"/>
  <c r="E119" i="5"/>
  <c r="E120" i="5"/>
  <c r="E121" i="5"/>
  <c r="E122" i="5"/>
  <c r="E123" i="5"/>
  <c r="E124" i="5"/>
  <c r="E125" i="5"/>
  <c r="E126" i="5"/>
  <c r="E127" i="5"/>
  <c r="E128" i="5"/>
  <c r="E129" i="5"/>
  <c r="E130" i="5"/>
  <c r="E131" i="5"/>
  <c r="E132" i="5"/>
  <c r="E133" i="5"/>
  <c r="E134" i="5"/>
  <c r="E135" i="5"/>
  <c r="E136" i="5"/>
  <c r="E137" i="5"/>
  <c r="E138" i="5"/>
  <c r="E139" i="5"/>
  <c r="E140" i="5"/>
  <c r="E141" i="5"/>
  <c r="E142" i="5"/>
  <c r="E143" i="5"/>
  <c r="E144" i="5"/>
  <c r="E145" i="5"/>
  <c r="E146" i="5"/>
  <c r="E147" i="5"/>
  <c r="E148" i="5"/>
  <c r="E149" i="5"/>
  <c r="E150" i="5"/>
  <c r="E151" i="5"/>
  <c r="E152" i="5"/>
  <c r="E153" i="5"/>
  <c r="E154" i="5"/>
  <c r="E155" i="5"/>
  <c r="E156" i="5"/>
  <c r="E157" i="5"/>
  <c r="E158" i="5"/>
  <c r="E159" i="5"/>
  <c r="E160" i="5"/>
  <c r="E161" i="5"/>
  <c r="E162" i="5"/>
  <c r="E163" i="5"/>
  <c r="E164" i="5"/>
  <c r="E165" i="5"/>
  <c r="E166" i="5"/>
  <c r="E167" i="5"/>
  <c r="E168" i="5"/>
  <c r="E169" i="5"/>
  <c r="E170" i="5"/>
  <c r="E171" i="5"/>
  <c r="E172" i="5"/>
  <c r="E173" i="5"/>
  <c r="E174" i="5"/>
  <c r="E175" i="5"/>
  <c r="E176" i="5"/>
  <c r="E177" i="5"/>
  <c r="E178" i="5"/>
  <c r="E179" i="5"/>
  <c r="E180" i="5"/>
  <c r="E181" i="5"/>
  <c r="E182" i="5"/>
  <c r="E183" i="5"/>
  <c r="E184" i="5"/>
  <c r="E185" i="5"/>
  <c r="E186" i="5"/>
  <c r="E187" i="5"/>
  <c r="E188" i="5"/>
  <c r="E189" i="5"/>
  <c r="E190" i="5"/>
  <c r="E191" i="5"/>
  <c r="E192" i="5"/>
  <c r="E193" i="5"/>
  <c r="E194" i="5"/>
  <c r="E195" i="5"/>
  <c r="E47" i="5"/>
  <c r="J565" i="4" l="1"/>
  <c r="A261" i="3" l="1"/>
  <c r="A262" i="3" s="1"/>
  <c r="A259" i="3"/>
  <c r="A260" i="3" s="1"/>
  <c r="K563" i="4" l="1"/>
  <c r="J564" i="4"/>
  <c r="K555" i="4" l="1"/>
  <c r="K556" i="4"/>
  <c r="K557" i="4"/>
  <c r="K558" i="4"/>
  <c r="K559" i="4"/>
  <c r="K560" i="4"/>
  <c r="K561" i="4"/>
  <c r="K562" i="4"/>
  <c r="J557" i="4"/>
  <c r="J558" i="4"/>
  <c r="J559" i="4"/>
  <c r="J560" i="4"/>
  <c r="J561" i="4"/>
  <c r="J562" i="4"/>
  <c r="J563" i="4"/>
  <c r="A257" i="3" l="1"/>
  <c r="A258" i="3" s="1"/>
  <c r="D228" i="2" l="1"/>
  <c r="D227" i="2"/>
  <c r="D220" i="2"/>
  <c r="D223" i="2"/>
  <c r="D212" i="2"/>
  <c r="D211" i="2"/>
  <c r="D204" i="2"/>
  <c r="D207" i="2"/>
  <c r="D196" i="2"/>
  <c r="D195" i="2"/>
  <c r="D188" i="2"/>
  <c r="D187" i="2"/>
  <c r="D180" i="2"/>
  <c r="D183" i="2"/>
  <c r="D172" i="2"/>
  <c r="D175" i="2"/>
  <c r="D164" i="2"/>
  <c r="D163" i="2"/>
  <c r="D156" i="2"/>
  <c r="D159" i="2"/>
  <c r="D148" i="2"/>
  <c r="D147" i="2"/>
  <c r="D140" i="2"/>
  <c r="D143" i="2"/>
  <c r="D132" i="2"/>
  <c r="D131" i="2"/>
  <c r="D124" i="2"/>
  <c r="D127" i="2"/>
  <c r="D116" i="2"/>
  <c r="D115" i="2"/>
  <c r="D108" i="2"/>
  <c r="D107" i="2"/>
  <c r="D100" i="2"/>
  <c r="D103" i="2"/>
  <c r="C11" i="2"/>
  <c r="D11" i="2"/>
  <c r="C12" i="2"/>
  <c r="D12" i="2"/>
  <c r="C13" i="2"/>
  <c r="D13" i="2"/>
  <c r="C14" i="2"/>
  <c r="D14" i="2"/>
  <c r="C15" i="2"/>
  <c r="D15" i="2"/>
  <c r="C16" i="2"/>
  <c r="D16" i="2"/>
  <c r="C17" i="2"/>
  <c r="D17" i="2"/>
  <c r="C18" i="2"/>
  <c r="D18" i="2"/>
  <c r="C19" i="2"/>
  <c r="D19" i="2"/>
  <c r="C20" i="2"/>
  <c r="D20" i="2"/>
  <c r="C21" i="2"/>
  <c r="D21" i="2"/>
  <c r="C22" i="2"/>
  <c r="D22" i="2"/>
  <c r="C23" i="2"/>
  <c r="D23" i="2"/>
  <c r="C24" i="2"/>
  <c r="D24" i="2"/>
  <c r="C25" i="2"/>
  <c r="D25" i="2"/>
  <c r="C26" i="2"/>
  <c r="D26" i="2"/>
  <c r="C27" i="2"/>
  <c r="D27" i="2"/>
  <c r="C28" i="2"/>
  <c r="D28" i="2"/>
  <c r="C29" i="2"/>
  <c r="D29" i="2"/>
  <c r="C30" i="2"/>
  <c r="D30" i="2"/>
  <c r="C31" i="2"/>
  <c r="D31" i="2"/>
  <c r="C32" i="2"/>
  <c r="D32" i="2"/>
  <c r="C33" i="2"/>
  <c r="D33" i="2"/>
  <c r="C34" i="2"/>
  <c r="D34" i="2"/>
  <c r="C35" i="2"/>
  <c r="D35" i="2"/>
  <c r="C36" i="2"/>
  <c r="D36" i="2"/>
  <c r="C37" i="2"/>
  <c r="D37" i="2"/>
  <c r="C38" i="2"/>
  <c r="D38" i="2"/>
  <c r="C39" i="2"/>
  <c r="D39" i="2"/>
  <c r="C40" i="2"/>
  <c r="D40" i="2"/>
  <c r="C41" i="2"/>
  <c r="D41" i="2"/>
  <c r="C42" i="2"/>
  <c r="D42" i="2"/>
  <c r="C43" i="2"/>
  <c r="D43" i="2"/>
  <c r="C44" i="2"/>
  <c r="D44" i="2"/>
  <c r="C45" i="2"/>
  <c r="D45" i="2"/>
  <c r="C46" i="2"/>
  <c r="D46" i="2"/>
  <c r="C47" i="2"/>
  <c r="D47" i="2"/>
  <c r="C48" i="2"/>
  <c r="D48" i="2"/>
  <c r="C49" i="2"/>
  <c r="D49" i="2"/>
  <c r="C50" i="2"/>
  <c r="D50" i="2"/>
  <c r="C51" i="2"/>
  <c r="D51" i="2"/>
  <c r="C52" i="2"/>
  <c r="D52" i="2"/>
  <c r="C53" i="2"/>
  <c r="D53" i="2"/>
  <c r="C54" i="2"/>
  <c r="D54" i="2"/>
  <c r="C55" i="2"/>
  <c r="D55" i="2"/>
  <c r="C56" i="2"/>
  <c r="D56" i="2"/>
  <c r="C57" i="2"/>
  <c r="D57" i="2"/>
  <c r="C58" i="2"/>
  <c r="D58" i="2"/>
  <c r="C59" i="2"/>
  <c r="D59" i="2"/>
  <c r="C60" i="2"/>
  <c r="D60" i="2"/>
  <c r="C61" i="2"/>
  <c r="D61" i="2"/>
  <c r="C62" i="2"/>
  <c r="D62" i="2"/>
  <c r="C63" i="2"/>
  <c r="D63" i="2"/>
  <c r="C64" i="2"/>
  <c r="D64" i="2"/>
  <c r="C65" i="2"/>
  <c r="D65" i="2"/>
  <c r="C66" i="2"/>
  <c r="D66" i="2"/>
  <c r="C67" i="2"/>
  <c r="D67" i="2"/>
  <c r="C68" i="2"/>
  <c r="D68" i="2"/>
  <c r="C69" i="2"/>
  <c r="D69" i="2"/>
  <c r="C70" i="2"/>
  <c r="D70" i="2"/>
  <c r="C71" i="2"/>
  <c r="D71" i="2"/>
  <c r="C72" i="2"/>
  <c r="D72" i="2"/>
  <c r="C73" i="2"/>
  <c r="D73" i="2"/>
  <c r="C74" i="2"/>
  <c r="D74" i="2"/>
  <c r="C75" i="2"/>
  <c r="D75" i="2"/>
  <c r="C76" i="2"/>
  <c r="D76" i="2"/>
  <c r="C77" i="2"/>
  <c r="D77" i="2"/>
  <c r="C78" i="2"/>
  <c r="D78" i="2"/>
  <c r="C79" i="2"/>
  <c r="D79" i="2"/>
  <c r="C80" i="2"/>
  <c r="D80" i="2"/>
  <c r="C81" i="2"/>
  <c r="D81" i="2"/>
  <c r="C82" i="2"/>
  <c r="D82" i="2"/>
  <c r="C83" i="2"/>
  <c r="D83" i="2"/>
  <c r="C84" i="2"/>
  <c r="D84" i="2"/>
  <c r="C85" i="2"/>
  <c r="D85" i="2"/>
  <c r="C86" i="2"/>
  <c r="D86" i="2"/>
  <c r="C87" i="2"/>
  <c r="D87" i="2"/>
  <c r="C88" i="2"/>
  <c r="D88" i="2"/>
  <c r="C89" i="2"/>
  <c r="D89" i="2"/>
  <c r="C90" i="2"/>
  <c r="D90" i="2"/>
  <c r="C91" i="2"/>
  <c r="D91" i="2"/>
  <c r="C92" i="2"/>
  <c r="D92" i="2"/>
  <c r="C93" i="2"/>
  <c r="D93" i="2"/>
  <c r="C94" i="2"/>
  <c r="D94" i="2"/>
  <c r="C95" i="2"/>
  <c r="D95" i="2"/>
  <c r="C96" i="2"/>
  <c r="D96" i="2"/>
  <c r="C97" i="2"/>
  <c r="D97" i="2"/>
  <c r="C98" i="2"/>
  <c r="D98" i="2"/>
  <c r="C100" i="2"/>
  <c r="C101" i="2"/>
  <c r="D101" i="2"/>
  <c r="C102" i="2"/>
  <c r="D102" i="2"/>
  <c r="C104" i="2"/>
  <c r="C105" i="2"/>
  <c r="D105" i="2"/>
  <c r="C106" i="2"/>
  <c r="D106" i="2"/>
  <c r="C108" i="2"/>
  <c r="C109" i="2"/>
  <c r="D109" i="2"/>
  <c r="C110" i="2"/>
  <c r="D110" i="2"/>
  <c r="C112" i="2"/>
  <c r="C113" i="2"/>
  <c r="D113" i="2"/>
  <c r="C114" i="2"/>
  <c r="D114" i="2"/>
  <c r="C116" i="2"/>
  <c r="C117" i="2"/>
  <c r="D117" i="2"/>
  <c r="C118" i="2"/>
  <c r="D118" i="2"/>
  <c r="C120" i="2"/>
  <c r="C121" i="2"/>
  <c r="D121" i="2"/>
  <c r="C122" i="2"/>
  <c r="D122" i="2"/>
  <c r="C124" i="2"/>
  <c r="C125" i="2"/>
  <c r="D125" i="2"/>
  <c r="C126" i="2"/>
  <c r="D126" i="2"/>
  <c r="C128" i="2"/>
  <c r="C129" i="2"/>
  <c r="D129" i="2"/>
  <c r="C130" i="2"/>
  <c r="D130" i="2"/>
  <c r="C132" i="2"/>
  <c r="C133" i="2"/>
  <c r="D133" i="2"/>
  <c r="C134" i="2"/>
  <c r="D134" i="2"/>
  <c r="C136" i="2"/>
  <c r="C137" i="2"/>
  <c r="D137" i="2"/>
  <c r="C138" i="2"/>
  <c r="D138" i="2"/>
  <c r="C140" i="2"/>
  <c r="C141" i="2"/>
  <c r="D141" i="2"/>
  <c r="C142" i="2"/>
  <c r="D142" i="2"/>
  <c r="C144" i="2"/>
  <c r="C145" i="2"/>
  <c r="D145" i="2"/>
  <c r="C146" i="2"/>
  <c r="D146" i="2"/>
  <c r="C148" i="2"/>
  <c r="C149" i="2"/>
  <c r="D149" i="2"/>
  <c r="C150" i="2"/>
  <c r="D150" i="2"/>
  <c r="C152" i="2"/>
  <c r="C153" i="2"/>
  <c r="D153" i="2"/>
  <c r="C154" i="2"/>
  <c r="D154" i="2"/>
  <c r="C156" i="2"/>
  <c r="C157" i="2"/>
  <c r="D157" i="2"/>
  <c r="C158" i="2"/>
  <c r="D158" i="2"/>
  <c r="C160" i="2"/>
  <c r="C161" i="2"/>
  <c r="D161" i="2"/>
  <c r="C162" i="2"/>
  <c r="D162" i="2"/>
  <c r="C164" i="2"/>
  <c r="C165" i="2"/>
  <c r="D165" i="2"/>
  <c r="C166" i="2"/>
  <c r="D166" i="2"/>
  <c r="C168" i="2"/>
  <c r="C169" i="2"/>
  <c r="D169" i="2"/>
  <c r="C170" i="2"/>
  <c r="D170" i="2"/>
  <c r="C172" i="2"/>
  <c r="C173" i="2"/>
  <c r="D173" i="2"/>
  <c r="C174" i="2"/>
  <c r="D174" i="2"/>
  <c r="C176" i="2"/>
  <c r="C177" i="2"/>
  <c r="D177" i="2"/>
  <c r="C178" i="2"/>
  <c r="D178" i="2"/>
  <c r="C180" i="2"/>
  <c r="C181" i="2"/>
  <c r="D181" i="2"/>
  <c r="C182" i="2"/>
  <c r="D182" i="2"/>
  <c r="C184" i="2"/>
  <c r="C185" i="2"/>
  <c r="D185" i="2"/>
  <c r="C186" i="2"/>
  <c r="D186" i="2"/>
  <c r="C188" i="2"/>
  <c r="C189" i="2"/>
  <c r="D189" i="2"/>
  <c r="C190" i="2"/>
  <c r="D190" i="2"/>
  <c r="C192" i="2"/>
  <c r="C193" i="2"/>
  <c r="D193" i="2"/>
  <c r="C194" i="2"/>
  <c r="D194" i="2"/>
  <c r="C196" i="2"/>
  <c r="C197" i="2"/>
  <c r="D197" i="2"/>
  <c r="C198" i="2"/>
  <c r="D198" i="2"/>
  <c r="C200" i="2"/>
  <c r="C201" i="2"/>
  <c r="D201" i="2"/>
  <c r="C202" i="2"/>
  <c r="D202" i="2"/>
  <c r="C204" i="2"/>
  <c r="C205" i="2"/>
  <c r="D205" i="2"/>
  <c r="C206" i="2"/>
  <c r="D206" i="2"/>
  <c r="C208" i="2"/>
  <c r="C209" i="2"/>
  <c r="D209" i="2"/>
  <c r="C210" i="2"/>
  <c r="D210" i="2"/>
  <c r="C212" i="2"/>
  <c r="C213" i="2"/>
  <c r="D213" i="2"/>
  <c r="C214" i="2"/>
  <c r="D214" i="2"/>
  <c r="C216" i="2"/>
  <c r="C217" i="2"/>
  <c r="D217" i="2"/>
  <c r="C218" i="2"/>
  <c r="D218" i="2"/>
  <c r="C220" i="2"/>
  <c r="C221" i="2"/>
  <c r="D221" i="2"/>
  <c r="C222" i="2"/>
  <c r="D222" i="2"/>
  <c r="C224" i="2"/>
  <c r="C225" i="2"/>
  <c r="D225" i="2"/>
  <c r="C226" i="2"/>
  <c r="D226" i="2"/>
  <c r="C228" i="2"/>
  <c r="C229" i="2"/>
  <c r="D229" i="2"/>
  <c r="C230" i="2"/>
  <c r="D230" i="2"/>
  <c r="C232" i="2"/>
  <c r="C233" i="2"/>
  <c r="D233" i="2"/>
  <c r="C234" i="2"/>
  <c r="D234" i="2"/>
  <c r="D219" i="2" l="1"/>
  <c r="D203" i="2"/>
  <c r="D179" i="2"/>
  <c r="D167" i="2"/>
  <c r="D151" i="2"/>
  <c r="D139" i="2"/>
  <c r="D123" i="2"/>
  <c r="D99" i="2"/>
  <c r="C231" i="2"/>
  <c r="C227" i="2"/>
  <c r="C223" i="2"/>
  <c r="C219" i="2"/>
  <c r="C215" i="2"/>
  <c r="C211" i="2"/>
  <c r="C207" i="2"/>
  <c r="C203" i="2"/>
  <c r="C199" i="2"/>
  <c r="C195" i="2"/>
  <c r="C191" i="2"/>
  <c r="C187" i="2"/>
  <c r="C183" i="2"/>
  <c r="C179" i="2"/>
  <c r="C175" i="2"/>
  <c r="C171" i="2"/>
  <c r="C167" i="2"/>
  <c r="C163" i="2"/>
  <c r="C159" i="2"/>
  <c r="C155" i="2"/>
  <c r="C151" i="2"/>
  <c r="C147" i="2"/>
  <c r="C143" i="2"/>
  <c r="C139" i="2"/>
  <c r="C135" i="2"/>
  <c r="C131" i="2"/>
  <c r="C127" i="2"/>
  <c r="C123" i="2"/>
  <c r="C119" i="2"/>
  <c r="C115" i="2"/>
  <c r="C111" i="2"/>
  <c r="C107" i="2"/>
  <c r="C103" i="2"/>
  <c r="C99" i="2"/>
  <c r="D231" i="2"/>
  <c r="D215" i="2"/>
  <c r="D199" i="2"/>
  <c r="D171" i="2"/>
  <c r="D155" i="2"/>
  <c r="D135" i="2"/>
  <c r="D111" i="2"/>
  <c r="D191" i="2"/>
  <c r="D119" i="2"/>
  <c r="D232" i="2"/>
  <c r="D224" i="2"/>
  <c r="D216" i="2"/>
  <c r="D208" i="2"/>
  <c r="D200" i="2"/>
  <c r="D192" i="2"/>
  <c r="D184" i="2"/>
  <c r="D176" i="2"/>
  <c r="D168" i="2"/>
  <c r="D160" i="2"/>
  <c r="D152" i="2"/>
  <c r="D144" i="2"/>
  <c r="D136" i="2"/>
  <c r="D128" i="2"/>
  <c r="D120" i="2"/>
  <c r="D112" i="2"/>
  <c r="D104" i="2"/>
  <c r="F180" i="5" l="1"/>
  <c r="F182" i="5" l="1"/>
  <c r="F181" i="5"/>
  <c r="F184" i="5" l="1"/>
  <c r="F185" i="5" l="1"/>
  <c r="F186" i="5" l="1"/>
  <c r="J556" i="4" l="1"/>
  <c r="J555" i="4"/>
  <c r="K554" i="4"/>
  <c r="J554" i="4"/>
  <c r="K553" i="4"/>
  <c r="J553" i="4"/>
  <c r="K552" i="4"/>
  <c r="J552" i="4"/>
  <c r="K551" i="4"/>
  <c r="J551" i="4"/>
  <c r="K550" i="4"/>
  <c r="J550" i="4"/>
  <c r="K549" i="4"/>
  <c r="J549" i="4"/>
  <c r="K548" i="4"/>
  <c r="J548" i="4"/>
  <c r="K547" i="4"/>
  <c r="J547" i="4"/>
  <c r="K546" i="4"/>
  <c r="J546" i="4"/>
  <c r="K545" i="4"/>
  <c r="J545" i="4"/>
  <c r="K544" i="4"/>
  <c r="J544" i="4"/>
  <c r="K543" i="4"/>
  <c r="J543" i="4"/>
  <c r="K542" i="4"/>
  <c r="J542" i="4"/>
  <c r="K541" i="4"/>
  <c r="J541" i="4"/>
  <c r="K540" i="4"/>
  <c r="J540" i="4"/>
  <c r="K539" i="4"/>
  <c r="J539" i="4"/>
  <c r="K538" i="4"/>
  <c r="J538" i="4"/>
  <c r="K537" i="4"/>
  <c r="J537" i="4"/>
  <c r="K536" i="4"/>
  <c r="J536" i="4"/>
  <c r="K535" i="4"/>
  <c r="J535" i="4"/>
  <c r="K534" i="4"/>
  <c r="J534" i="4"/>
  <c r="K533" i="4"/>
  <c r="J533" i="4"/>
  <c r="K532" i="4"/>
  <c r="J532" i="4"/>
  <c r="K531" i="4"/>
  <c r="J531" i="4"/>
  <c r="K530" i="4"/>
  <c r="J530" i="4"/>
  <c r="K529" i="4"/>
  <c r="J529" i="4"/>
  <c r="K528" i="4"/>
  <c r="J528" i="4"/>
  <c r="K527" i="4"/>
  <c r="J527" i="4"/>
  <c r="K526" i="4"/>
  <c r="J526" i="4"/>
  <c r="K525" i="4"/>
  <c r="J525" i="4"/>
  <c r="A525" i="4"/>
  <c r="A526" i="4" s="1"/>
  <c r="A527" i="4" s="1"/>
  <c r="A528" i="4" s="1"/>
  <c r="A529" i="4" s="1"/>
  <c r="A530" i="4" s="1"/>
  <c r="A531" i="4" s="1"/>
  <c r="A532" i="4" s="1"/>
  <c r="A533" i="4" s="1"/>
  <c r="A534" i="4" s="1"/>
  <c r="A535" i="4" s="1"/>
  <c r="A536" i="4" s="1"/>
  <c r="A537" i="4" s="1"/>
  <c r="A538" i="4" s="1"/>
  <c r="A539" i="4" s="1"/>
  <c r="A540" i="4" s="1"/>
  <c r="A541" i="4" s="1"/>
  <c r="A542" i="4" s="1"/>
  <c r="A543" i="4" s="1"/>
  <c r="A544" i="4" s="1"/>
  <c r="A545" i="4" s="1"/>
  <c r="A546" i="4" s="1"/>
  <c r="A547" i="4" s="1"/>
  <c r="A548" i="4" s="1"/>
  <c r="A549" i="4" s="1"/>
  <c r="A550" i="4" s="1"/>
  <c r="A551" i="4" s="1"/>
  <c r="A552" i="4" s="1"/>
  <c r="A553" i="4" s="1"/>
  <c r="A554" i="4" s="1"/>
  <c r="A555" i="4" s="1"/>
  <c r="A556" i="4" s="1"/>
  <c r="A557" i="4" s="1"/>
  <c r="A558" i="4" s="1"/>
  <c r="A559" i="4" s="1"/>
  <c r="A560" i="4" s="1"/>
  <c r="A561" i="4" s="1"/>
  <c r="A562" i="4" s="1"/>
  <c r="A563" i="4" s="1"/>
  <c r="A564" i="4" s="1"/>
  <c r="A565" i="4" s="1"/>
  <c r="A566" i="4" s="1"/>
  <c r="A567" i="4" s="1"/>
  <c r="A568" i="4" s="1"/>
  <c r="A569" i="4" s="1"/>
  <c r="A570" i="4" s="1"/>
  <c r="A571" i="4" s="1"/>
  <c r="K524" i="4"/>
  <c r="J524" i="4"/>
  <c r="K523" i="4"/>
  <c r="J523" i="4"/>
  <c r="K522" i="4"/>
  <c r="J522" i="4"/>
  <c r="K521" i="4"/>
  <c r="J521" i="4"/>
  <c r="K520" i="4"/>
  <c r="J520" i="4"/>
  <c r="K519" i="4"/>
  <c r="J519" i="4"/>
  <c r="K518" i="4"/>
  <c r="J518" i="4"/>
  <c r="K517" i="4"/>
  <c r="J517" i="4"/>
  <c r="K516" i="4"/>
  <c r="J516" i="4"/>
  <c r="K515" i="4"/>
  <c r="J515" i="4"/>
  <c r="K514" i="4"/>
  <c r="J514" i="4"/>
  <c r="K513" i="4"/>
  <c r="J513" i="4"/>
  <c r="K512" i="4"/>
  <c r="J512" i="4"/>
  <c r="K511" i="4"/>
  <c r="J511" i="4"/>
  <c r="K510" i="4"/>
  <c r="J510" i="4"/>
  <c r="K509" i="4"/>
  <c r="J509" i="4"/>
  <c r="K508" i="4"/>
  <c r="J508" i="4"/>
  <c r="K507" i="4"/>
  <c r="J507" i="4"/>
  <c r="K506" i="4"/>
  <c r="J506" i="4"/>
  <c r="K505" i="4"/>
  <c r="J505" i="4"/>
  <c r="K504" i="4"/>
  <c r="J504" i="4"/>
  <c r="K503" i="4"/>
  <c r="J503" i="4"/>
  <c r="K502" i="4"/>
  <c r="J502" i="4"/>
  <c r="K501" i="4"/>
  <c r="J501" i="4"/>
  <c r="K500" i="4"/>
  <c r="J500" i="4"/>
  <c r="K499" i="4"/>
  <c r="J499" i="4"/>
  <c r="K498" i="4"/>
  <c r="J498" i="4"/>
  <c r="K497" i="4"/>
  <c r="J497" i="4"/>
  <c r="K496" i="4"/>
  <c r="J496" i="4"/>
  <c r="K495" i="4"/>
  <c r="J495" i="4"/>
  <c r="K494" i="4"/>
  <c r="J494" i="4"/>
  <c r="K493" i="4"/>
  <c r="J493" i="4"/>
  <c r="K492" i="4"/>
  <c r="J492" i="4"/>
  <c r="K491" i="4"/>
  <c r="J491" i="4"/>
  <c r="K490" i="4"/>
  <c r="J490" i="4"/>
  <c r="K489" i="4"/>
  <c r="J489" i="4"/>
  <c r="K488" i="4"/>
  <c r="J488" i="4"/>
  <c r="K487" i="4"/>
  <c r="J487" i="4"/>
  <c r="K486" i="4"/>
  <c r="J486" i="4"/>
  <c r="K485" i="4"/>
  <c r="J485" i="4"/>
  <c r="K484" i="4"/>
  <c r="J484" i="4"/>
  <c r="K483" i="4"/>
  <c r="J483" i="4"/>
  <c r="K482" i="4"/>
  <c r="J482" i="4"/>
  <c r="K481" i="4"/>
  <c r="J481" i="4"/>
  <c r="K480" i="4"/>
  <c r="J480" i="4"/>
  <c r="K479" i="4"/>
  <c r="J479" i="4"/>
  <c r="K478" i="4"/>
  <c r="J478" i="4"/>
  <c r="K477" i="4"/>
  <c r="J477" i="4"/>
  <c r="K476" i="4"/>
  <c r="J476" i="4"/>
  <c r="K475" i="4"/>
  <c r="J475" i="4"/>
  <c r="K474" i="4"/>
  <c r="J474" i="4"/>
  <c r="K473" i="4"/>
  <c r="J473" i="4"/>
  <c r="K472" i="4"/>
  <c r="J472" i="4"/>
  <c r="K471" i="4"/>
  <c r="J471" i="4"/>
  <c r="K470" i="4"/>
  <c r="J470" i="4"/>
  <c r="K469" i="4"/>
  <c r="J469" i="4"/>
  <c r="K468" i="4"/>
  <c r="J468" i="4"/>
  <c r="K467" i="4"/>
  <c r="J467" i="4"/>
  <c r="K466" i="4"/>
  <c r="J466" i="4"/>
  <c r="K465" i="4"/>
  <c r="J465" i="4"/>
  <c r="K464" i="4"/>
  <c r="J464" i="4"/>
  <c r="K463" i="4"/>
  <c r="J463" i="4"/>
  <c r="K462" i="4"/>
  <c r="J462" i="4"/>
  <c r="K461" i="4"/>
  <c r="J461" i="4"/>
  <c r="K460" i="4"/>
  <c r="J460" i="4"/>
  <c r="K459" i="4"/>
  <c r="J459" i="4"/>
  <c r="K458" i="4"/>
  <c r="J458" i="4"/>
  <c r="K457" i="4"/>
  <c r="J457" i="4"/>
  <c r="K456" i="4"/>
  <c r="J456" i="4"/>
  <c r="K455" i="4"/>
  <c r="J455" i="4"/>
  <c r="K454" i="4"/>
  <c r="J454" i="4"/>
  <c r="K453" i="4"/>
  <c r="J453" i="4"/>
  <c r="K452" i="4"/>
  <c r="J452" i="4"/>
  <c r="K451" i="4"/>
  <c r="J451" i="4"/>
  <c r="K450" i="4"/>
  <c r="J450" i="4"/>
  <c r="K449" i="4"/>
  <c r="J449" i="4"/>
  <c r="K448" i="4"/>
  <c r="J448" i="4"/>
  <c r="K447" i="4"/>
  <c r="J447" i="4"/>
  <c r="K446" i="4"/>
  <c r="J446" i="4"/>
  <c r="K445" i="4"/>
  <c r="J445" i="4"/>
  <c r="K444" i="4"/>
  <c r="J444" i="4"/>
  <c r="K443" i="4"/>
  <c r="J443" i="4"/>
  <c r="K442" i="4"/>
  <c r="J442" i="4"/>
  <c r="K441" i="4"/>
  <c r="J441" i="4"/>
  <c r="K440" i="4"/>
  <c r="J440" i="4"/>
  <c r="K439" i="4"/>
  <c r="J439" i="4"/>
  <c r="K438" i="4"/>
  <c r="J438" i="4"/>
  <c r="K437" i="4"/>
  <c r="J437" i="4"/>
  <c r="K436" i="4"/>
  <c r="J436" i="4"/>
  <c r="K435" i="4"/>
  <c r="J435" i="4"/>
  <c r="K434" i="4"/>
  <c r="J434" i="4"/>
  <c r="K433" i="4"/>
  <c r="J433" i="4"/>
  <c r="K432" i="4"/>
  <c r="J432" i="4"/>
  <c r="K431" i="4"/>
  <c r="J431" i="4"/>
  <c r="K430" i="4"/>
  <c r="J430" i="4"/>
  <c r="K429" i="4"/>
  <c r="J429" i="4"/>
  <c r="K428" i="4"/>
  <c r="J428" i="4"/>
  <c r="K427" i="4"/>
  <c r="J427" i="4"/>
  <c r="K426" i="4"/>
  <c r="J426" i="4"/>
  <c r="K425" i="4"/>
  <c r="J425" i="4"/>
  <c r="K424" i="4"/>
  <c r="J424" i="4"/>
  <c r="K423" i="4"/>
  <c r="J423" i="4"/>
  <c r="K422" i="4"/>
  <c r="J422" i="4"/>
  <c r="K421" i="4"/>
  <c r="J421" i="4"/>
  <c r="K420" i="4"/>
  <c r="J420" i="4"/>
  <c r="K419" i="4"/>
  <c r="J419" i="4"/>
  <c r="K418" i="4"/>
  <c r="J418" i="4"/>
  <c r="K417" i="4"/>
  <c r="J417" i="4"/>
  <c r="K416" i="4"/>
  <c r="J416" i="4"/>
  <c r="K415" i="4"/>
  <c r="J415" i="4"/>
  <c r="K414" i="4"/>
  <c r="J414" i="4"/>
  <c r="K413" i="4"/>
  <c r="J413" i="4"/>
  <c r="K412" i="4"/>
  <c r="J412" i="4"/>
  <c r="K411" i="4"/>
  <c r="J411" i="4"/>
  <c r="K410" i="4"/>
  <c r="J410" i="4"/>
  <c r="K409" i="4"/>
  <c r="J409" i="4"/>
  <c r="K408" i="4"/>
  <c r="J408" i="4"/>
  <c r="K407" i="4"/>
  <c r="J407" i="4"/>
  <c r="K406" i="4"/>
  <c r="J406" i="4"/>
  <c r="K405" i="4"/>
  <c r="J405" i="4"/>
  <c r="K404" i="4"/>
  <c r="J404" i="4"/>
  <c r="K403" i="4"/>
  <c r="J403" i="4"/>
  <c r="K402" i="4"/>
  <c r="J402" i="4"/>
  <c r="K401" i="4"/>
  <c r="J401" i="4"/>
  <c r="K400" i="4"/>
  <c r="J400" i="4"/>
  <c r="K399" i="4"/>
  <c r="J399" i="4"/>
  <c r="K398" i="4"/>
  <c r="J398" i="4"/>
  <c r="K397" i="4"/>
  <c r="J397" i="4"/>
  <c r="J396" i="4"/>
  <c r="J395" i="4"/>
  <c r="J394" i="4"/>
  <c r="J393" i="4"/>
  <c r="J392" i="4"/>
  <c r="J391" i="4"/>
  <c r="J390" i="4"/>
  <c r="J389" i="4"/>
  <c r="J388" i="4"/>
  <c r="J387" i="4"/>
  <c r="J386" i="4"/>
  <c r="J385" i="4"/>
  <c r="J384" i="4"/>
  <c r="J383" i="4"/>
  <c r="J382" i="4"/>
  <c r="J381" i="4"/>
  <c r="J380" i="4"/>
  <c r="J379" i="4"/>
  <c r="J378" i="4"/>
  <c r="J377" i="4"/>
  <c r="J376" i="4"/>
  <c r="J375" i="4"/>
  <c r="J374" i="4"/>
  <c r="J373" i="4"/>
  <c r="J372" i="4"/>
  <c r="J371" i="4"/>
  <c r="J370" i="4"/>
  <c r="J369" i="4"/>
  <c r="J368" i="4"/>
  <c r="J367" i="4"/>
  <c r="J366" i="4"/>
  <c r="J365" i="4"/>
  <c r="J364" i="4"/>
  <c r="J363" i="4"/>
  <c r="J362" i="4"/>
  <c r="J361" i="4"/>
  <c r="J360" i="4"/>
  <c r="J359" i="4"/>
  <c r="J358" i="4"/>
  <c r="J357" i="4"/>
  <c r="J356" i="4"/>
  <c r="J355" i="4"/>
  <c r="J354" i="4"/>
  <c r="J353" i="4"/>
  <c r="J352" i="4"/>
  <c r="J351" i="4"/>
  <c r="J350" i="4"/>
  <c r="J349" i="4"/>
  <c r="J348" i="4"/>
  <c r="J347" i="4"/>
  <c r="J346" i="4"/>
  <c r="J345" i="4"/>
  <c r="J344" i="4"/>
  <c r="J343" i="4"/>
  <c r="J342" i="4"/>
  <c r="J341" i="4"/>
  <c r="J340" i="4"/>
  <c r="J339" i="4"/>
  <c r="J338" i="4"/>
  <c r="J337" i="4"/>
  <c r="J336" i="4"/>
  <c r="J335" i="4"/>
  <c r="J334" i="4"/>
  <c r="J333" i="4"/>
  <c r="J332" i="4"/>
  <c r="J331" i="4"/>
  <c r="J330" i="4"/>
  <c r="J329" i="4"/>
  <c r="J328" i="4"/>
  <c r="J327" i="4"/>
  <c r="J326" i="4"/>
  <c r="J325" i="4"/>
  <c r="J324" i="4"/>
  <c r="J323" i="4"/>
  <c r="J322" i="4"/>
  <c r="J321" i="4"/>
  <c r="J320" i="4"/>
  <c r="J319" i="4"/>
  <c r="J318" i="4"/>
  <c r="J317" i="4"/>
  <c r="J316" i="4"/>
  <c r="J315" i="4"/>
  <c r="J314" i="4"/>
  <c r="J313" i="4"/>
  <c r="J312" i="4"/>
  <c r="J311" i="4"/>
  <c r="J310" i="4"/>
  <c r="J309" i="4"/>
  <c r="J308" i="4"/>
  <c r="J307" i="4"/>
  <c r="J306" i="4"/>
  <c r="J305" i="4"/>
  <c r="J304" i="4"/>
  <c r="J303" i="4"/>
  <c r="J302" i="4"/>
  <c r="J301" i="4"/>
  <c r="J300" i="4"/>
  <c r="J299" i="4"/>
  <c r="J298" i="4"/>
  <c r="J297" i="4"/>
  <c r="J296" i="4"/>
  <c r="J295" i="4"/>
  <c r="J294" i="4"/>
  <c r="J293" i="4"/>
  <c r="J292" i="4"/>
  <c r="J291" i="4"/>
  <c r="J290" i="4"/>
  <c r="J289" i="4"/>
  <c r="J288" i="4"/>
  <c r="J287" i="4"/>
  <c r="J286" i="4"/>
  <c r="J285" i="4"/>
  <c r="J284" i="4"/>
  <c r="J283" i="4"/>
  <c r="J282" i="4"/>
  <c r="J281" i="4"/>
  <c r="J280" i="4"/>
  <c r="J279" i="4"/>
  <c r="J278" i="4"/>
  <c r="J277" i="4"/>
  <c r="J276" i="4"/>
  <c r="J275" i="4"/>
  <c r="J274" i="4"/>
  <c r="J273" i="4"/>
  <c r="J272" i="4"/>
  <c r="J271" i="4"/>
  <c r="J270" i="4"/>
  <c r="J269" i="4"/>
  <c r="J268" i="4"/>
  <c r="J267" i="4"/>
  <c r="J266" i="4"/>
  <c r="J265" i="4"/>
  <c r="J264" i="4"/>
  <c r="J263" i="4"/>
  <c r="J262" i="4"/>
  <c r="J261" i="4"/>
  <c r="J260" i="4"/>
  <c r="J259" i="4"/>
  <c r="J258" i="4"/>
  <c r="J257" i="4"/>
  <c r="J256" i="4"/>
  <c r="J255" i="4"/>
  <c r="J254" i="4"/>
  <c r="J253" i="4"/>
  <c r="J252" i="4"/>
  <c r="J251" i="4"/>
  <c r="J250" i="4"/>
  <c r="J249" i="4"/>
  <c r="J248" i="4"/>
  <c r="J247" i="4"/>
  <c r="J246" i="4"/>
  <c r="J245" i="4"/>
  <c r="J244" i="4"/>
  <c r="J243" i="4"/>
  <c r="J242" i="4"/>
  <c r="J241" i="4"/>
  <c r="J240" i="4"/>
  <c r="J239" i="4"/>
  <c r="J238" i="4"/>
  <c r="J237" i="4"/>
  <c r="J236" i="4"/>
  <c r="J235" i="4"/>
  <c r="J234" i="4"/>
  <c r="J233" i="4"/>
  <c r="J232" i="4"/>
  <c r="J231" i="4"/>
  <c r="J230" i="4"/>
  <c r="J229" i="4"/>
  <c r="J228" i="4"/>
  <c r="J227" i="4"/>
  <c r="J226" i="4"/>
  <c r="J225" i="4"/>
  <c r="J224" i="4"/>
  <c r="J223" i="4"/>
  <c r="J222" i="4"/>
  <c r="J221" i="4"/>
  <c r="J220" i="4"/>
  <c r="J219" i="4"/>
  <c r="J218" i="4"/>
  <c r="J217" i="4"/>
  <c r="J216" i="4"/>
  <c r="J215" i="4"/>
  <c r="J214" i="4"/>
  <c r="J213" i="4"/>
  <c r="J212" i="4"/>
  <c r="J211" i="4"/>
  <c r="J210" i="4"/>
  <c r="J209" i="4"/>
  <c r="J208" i="4"/>
  <c r="J207" i="4"/>
  <c r="J206" i="4"/>
  <c r="J205" i="4"/>
  <c r="J204" i="4"/>
  <c r="J203" i="4"/>
  <c r="J202" i="4"/>
  <c r="J201" i="4"/>
  <c r="J200" i="4"/>
  <c r="J199" i="4"/>
  <c r="J198" i="4"/>
  <c r="J197" i="4"/>
  <c r="J196" i="4"/>
  <c r="J195" i="4"/>
  <c r="J194" i="4"/>
  <c r="J193" i="4"/>
  <c r="J192" i="4"/>
  <c r="J191" i="4"/>
  <c r="J190" i="4"/>
  <c r="J189" i="4"/>
  <c r="J188" i="4"/>
  <c r="J187" i="4"/>
  <c r="J186" i="4"/>
  <c r="J185" i="4"/>
  <c r="J184" i="4"/>
  <c r="J183" i="4"/>
  <c r="J182" i="4"/>
  <c r="J181" i="4"/>
  <c r="J180" i="4"/>
  <c r="J179" i="4"/>
  <c r="J178" i="4"/>
  <c r="J177" i="4"/>
  <c r="J176" i="4"/>
  <c r="J175" i="4"/>
  <c r="J174" i="4"/>
  <c r="J173" i="4"/>
  <c r="J172" i="4"/>
  <c r="J171" i="4"/>
  <c r="J170" i="4"/>
  <c r="J169" i="4"/>
  <c r="J168" i="4"/>
  <c r="J167" i="4"/>
  <c r="J166" i="4"/>
  <c r="J165" i="4"/>
  <c r="J164" i="4"/>
  <c r="J163" i="4"/>
  <c r="J162" i="4"/>
  <c r="J161" i="4"/>
  <c r="J160" i="4"/>
  <c r="J159" i="4"/>
  <c r="J158" i="4"/>
  <c r="J157" i="4"/>
  <c r="J156" i="4"/>
  <c r="J155" i="4"/>
  <c r="J154" i="4"/>
  <c r="J153" i="4"/>
  <c r="J152" i="4"/>
  <c r="J151" i="4"/>
  <c r="J150" i="4"/>
  <c r="J149" i="4"/>
  <c r="J148" i="4"/>
  <c r="J147" i="4"/>
  <c r="J146" i="4"/>
  <c r="J145" i="4"/>
  <c r="J144" i="4"/>
  <c r="J143" i="4"/>
  <c r="J142" i="4"/>
  <c r="J141" i="4"/>
  <c r="J140" i="4"/>
  <c r="J139" i="4"/>
  <c r="J138" i="4"/>
  <c r="J137" i="4"/>
  <c r="J136" i="4"/>
  <c r="J135" i="4"/>
  <c r="J134" i="4"/>
  <c r="J133" i="4"/>
  <c r="J132" i="4"/>
  <c r="J131" i="4"/>
  <c r="J130" i="4"/>
  <c r="J129" i="4"/>
  <c r="J128" i="4"/>
  <c r="J127" i="4"/>
  <c r="J126" i="4"/>
  <c r="J125" i="4"/>
  <c r="J124" i="4"/>
  <c r="J123" i="4"/>
  <c r="J122" i="4"/>
  <c r="J121" i="4"/>
  <c r="J120" i="4"/>
  <c r="J119" i="4"/>
  <c r="J118" i="4"/>
  <c r="J117" i="4"/>
  <c r="J116" i="4"/>
  <c r="J115" i="4"/>
  <c r="J114" i="4"/>
  <c r="J113" i="4"/>
  <c r="J112" i="4"/>
  <c r="J111" i="4"/>
  <c r="J110" i="4"/>
  <c r="J109" i="4"/>
  <c r="J108" i="4"/>
  <c r="J107" i="4"/>
  <c r="J106" i="4"/>
  <c r="J105" i="4"/>
  <c r="J104" i="4"/>
  <c r="J103" i="4"/>
  <c r="J102" i="4"/>
  <c r="J101" i="4"/>
  <c r="J100" i="4"/>
  <c r="J99" i="4"/>
  <c r="J98" i="4"/>
  <c r="J97" i="4"/>
  <c r="J96" i="4"/>
  <c r="J95" i="4"/>
  <c r="J94" i="4"/>
  <c r="J93" i="4"/>
  <c r="J92" i="4"/>
  <c r="J91" i="4"/>
  <c r="J90" i="4"/>
  <c r="J89" i="4"/>
  <c r="J88" i="4"/>
  <c r="J87" i="4"/>
  <c r="J86" i="4"/>
  <c r="J85" i="4"/>
  <c r="J84" i="4"/>
  <c r="J83" i="4"/>
  <c r="J82" i="4"/>
  <c r="J81" i="4"/>
  <c r="J80" i="4"/>
  <c r="J79" i="4"/>
  <c r="J78" i="4"/>
  <c r="J77" i="4"/>
  <c r="J76" i="4"/>
  <c r="J75" i="4"/>
  <c r="J74" i="4"/>
  <c r="J73" i="4"/>
  <c r="J72" i="4"/>
  <c r="J71" i="4"/>
  <c r="J70" i="4"/>
  <c r="J69" i="4"/>
  <c r="J68" i="4"/>
  <c r="J67" i="4"/>
  <c r="J66" i="4"/>
  <c r="J65" i="4"/>
  <c r="J64" i="4"/>
  <c r="J63" i="4"/>
  <c r="J62" i="4"/>
  <c r="J61" i="4"/>
  <c r="J60" i="4"/>
  <c r="J59" i="4"/>
  <c r="J58" i="4"/>
  <c r="J57" i="4"/>
  <c r="J56" i="4"/>
  <c r="J55" i="4"/>
  <c r="J54" i="4"/>
  <c r="J53" i="4"/>
  <c r="J52" i="4"/>
  <c r="J51" i="4"/>
  <c r="J50" i="4"/>
  <c r="J49" i="4"/>
  <c r="J48" i="4"/>
  <c r="J47" i="4"/>
  <c r="J46" i="4"/>
  <c r="J45" i="4"/>
  <c r="J44" i="4"/>
  <c r="J43" i="4"/>
  <c r="J42" i="4"/>
  <c r="J41" i="4"/>
  <c r="J40" i="4"/>
  <c r="J39" i="4"/>
  <c r="J38" i="4"/>
  <c r="J37" i="4"/>
  <c r="J36" i="4"/>
  <c r="J35" i="4"/>
  <c r="J34" i="4"/>
  <c r="J33" i="4"/>
  <c r="J32" i="4"/>
  <c r="J31" i="4"/>
  <c r="J30" i="4"/>
  <c r="J29" i="4"/>
  <c r="J28" i="4"/>
  <c r="J27" i="4"/>
  <c r="J26" i="4"/>
  <c r="J25" i="4"/>
  <c r="J24" i="4"/>
  <c r="J23" i="4"/>
  <c r="J22" i="4"/>
  <c r="J21" i="4"/>
  <c r="J20" i="4"/>
  <c r="J19" i="4"/>
  <c r="J18" i="4"/>
  <c r="J17" i="4"/>
  <c r="J16" i="4"/>
  <c r="J15" i="4"/>
  <c r="J14" i="4"/>
  <c r="J13" i="4"/>
  <c r="J12" i="4"/>
  <c r="J11" i="4"/>
  <c r="J10" i="4"/>
  <c r="J9" i="4"/>
  <c r="J8" i="4"/>
  <c r="A245" i="3" l="1"/>
  <c r="A246" i="3" s="1"/>
  <c r="A247" i="3" s="1"/>
  <c r="A248" i="3" s="1"/>
  <c r="A249" i="3" s="1"/>
  <c r="A250" i="3" s="1"/>
  <c r="A251" i="3" s="1"/>
  <c r="A252" i="3" s="1"/>
  <c r="A253" i="3" s="1"/>
  <c r="A254" i="3" s="1"/>
  <c r="A255" i="3" s="1"/>
  <c r="J17" i="3"/>
  <c r="K17" i="3" s="1"/>
  <c r="L17" i="3" s="1"/>
  <c r="M17" i="3" s="1"/>
  <c r="N17" i="3" s="1"/>
  <c r="K16" i="3"/>
  <c r="L16" i="3" s="1"/>
  <c r="M16" i="3" s="1"/>
  <c r="N16" i="3" s="1"/>
  <c r="A256" i="3" l="1"/>
  <c r="K11" i="3"/>
  <c r="L11" i="3"/>
  <c r="J18" i="3"/>
  <c r="J19" i="3" l="1"/>
  <c r="K19" i="3" s="1"/>
  <c r="L19" i="3" s="1"/>
  <c r="M19" i="3" s="1"/>
  <c r="N19" i="3" s="1"/>
  <c r="K18" i="3"/>
  <c r="L18" i="3" s="1"/>
  <c r="M18" i="3" s="1"/>
  <c r="N18" i="3" s="1"/>
  <c r="J14" i="3" a="1"/>
  <c r="J14" i="3" s="1"/>
  <c r="O11" i="3"/>
  <c r="Q11" i="3"/>
  <c r="P11" i="3"/>
  <c r="N11" i="3"/>
  <c r="M11" i="3"/>
  <c r="A243" i="2" l="1"/>
  <c r="A244" i="2" l="1"/>
  <c r="E244" i="2" s="1"/>
  <c r="E243" i="2"/>
  <c r="A245" i="2"/>
  <c r="E245" i="2" s="1"/>
  <c r="A246" i="2" l="1"/>
  <c r="E246" i="2" s="1"/>
  <c r="A247" i="2" l="1"/>
  <c r="E247" i="2" s="1"/>
  <c r="A248" i="2" l="1"/>
  <c r="E248" i="2" s="1"/>
  <c r="A249" i="2" l="1"/>
  <c r="E249" i="2" s="1"/>
  <c r="A250" i="2" l="1"/>
  <c r="E250" i="2" s="1"/>
  <c r="A251" i="2" l="1"/>
  <c r="E251" i="2" s="1"/>
  <c r="A252" i="2" l="1"/>
  <c r="E252" i="2" s="1"/>
  <c r="A253" i="2" l="1"/>
  <c r="E253" i="2" s="1"/>
  <c r="A254" i="2" l="1"/>
  <c r="A255" i="2" l="1"/>
  <c r="A256" i="2" s="1"/>
  <c r="A257" i="2" s="1"/>
  <c r="A258" i="2" s="1"/>
  <c r="A259" i="2" s="1"/>
  <c r="A260" i="2" s="1"/>
  <c r="E254" i="2"/>
</calcChain>
</file>

<file path=xl/sharedStrings.xml><?xml version="1.0" encoding="utf-8"?>
<sst xmlns="http://schemas.openxmlformats.org/spreadsheetml/2006/main" count="244" uniqueCount="166">
  <si>
    <t>Glossary</t>
  </si>
  <si>
    <t>Timeseries</t>
  </si>
  <si>
    <t>7.2 Components of population change </t>
  </si>
  <si>
    <t>Chapter 7 Demographics</t>
  </si>
  <si>
    <t>7.1 Estimated Resident Population</t>
  </si>
  <si>
    <t>Source: ABS, National, state and territory population (Population and components of change - national)</t>
  </si>
  <si>
    <t>A2133251W</t>
  </si>
  <si>
    <t>derived</t>
  </si>
  <si>
    <t>A2060842F</t>
  </si>
  <si>
    <t>Estimated Resident Population</t>
  </si>
  <si>
    <t>Month</t>
  </si>
  <si>
    <t xml:space="preserve"> ('000)</t>
  </si>
  <si>
    <t>Annual change ('000)</t>
  </si>
  <si>
    <t>Annual change (%)</t>
  </si>
  <si>
    <t>Financial Year</t>
  </si>
  <si>
    <t>-</t>
  </si>
  <si>
    <t>1959–60</t>
  </si>
  <si>
    <t>1960–61</t>
  </si>
  <si>
    <t>1961–62</t>
  </si>
  <si>
    <t>1962–63</t>
  </si>
  <si>
    <t>1963–64</t>
  </si>
  <si>
    <t>1964–65</t>
  </si>
  <si>
    <t>1965–66</t>
  </si>
  <si>
    <t>1966–67</t>
  </si>
  <si>
    <t>1967–68</t>
  </si>
  <si>
    <t>1968–69</t>
  </si>
  <si>
    <t>1969–70</t>
  </si>
  <si>
    <t>1970–71</t>
  </si>
  <si>
    <t>1971–72</t>
  </si>
  <si>
    <t>1972–73</t>
  </si>
  <si>
    <t>1973–74</t>
  </si>
  <si>
    <t>1974–75</t>
  </si>
  <si>
    <t>1975–76</t>
  </si>
  <si>
    <t>1976–77</t>
  </si>
  <si>
    <t>1977–78</t>
  </si>
  <si>
    <t>1978–79</t>
  </si>
  <si>
    <t>1979–80</t>
  </si>
  <si>
    <t>1980–81</t>
  </si>
  <si>
    <t>1981–82</t>
  </si>
  <si>
    <t>1982–83</t>
  </si>
  <si>
    <t>1983–84</t>
  </si>
  <si>
    <t>1984–85</t>
  </si>
  <si>
    <t>1985–86</t>
  </si>
  <si>
    <t>1986–87</t>
  </si>
  <si>
    <t>1987–88</t>
  </si>
  <si>
    <t>1988–89</t>
  </si>
  <si>
    <t>1989–90</t>
  </si>
  <si>
    <t>1990–91</t>
  </si>
  <si>
    <t>1991–92</t>
  </si>
  <si>
    <t>1992–93</t>
  </si>
  <si>
    <t>1993–94</t>
  </si>
  <si>
    <t>1994–95</t>
  </si>
  <si>
    <t>1995–96</t>
  </si>
  <si>
    <t>1996–97</t>
  </si>
  <si>
    <t>1997–98</t>
  </si>
  <si>
    <t>1998–99</t>
  </si>
  <si>
    <t>1999–00</t>
  </si>
  <si>
    <t>2000–01</t>
  </si>
  <si>
    <t>2001–02</t>
  </si>
  <si>
    <t>2002–03</t>
  </si>
  <si>
    <t>2003–04</t>
  </si>
  <si>
    <t>2004–05</t>
  </si>
  <si>
    <t>2005–06</t>
  </si>
  <si>
    <t>2006–07</t>
  </si>
  <si>
    <t>2007–08</t>
  </si>
  <si>
    <t>2008–09</t>
  </si>
  <si>
    <t>2009–10</t>
  </si>
  <si>
    <t>2010–11</t>
  </si>
  <si>
    <t>2011–12</t>
  </si>
  <si>
    <t>2012–13</t>
  </si>
  <si>
    <t>2013–14</t>
  </si>
  <si>
    <t>2014–15</t>
  </si>
  <si>
    <t>2015-16</t>
  </si>
  <si>
    <t>2016-17</t>
  </si>
  <si>
    <t>2017-18</t>
  </si>
  <si>
    <t>7.2 Components of population change</t>
  </si>
  <si>
    <t>Source: ABS  National, state and territory population  - Population and components of change - national</t>
  </si>
  <si>
    <t>A2133244X</t>
  </si>
  <si>
    <t>A2133245A</t>
  </si>
  <si>
    <t>A2133252X</t>
  </si>
  <si>
    <t>A2133254C</t>
  </si>
  <si>
    <t xml:space="preserve">Note: Annual data for births and deaths from 2002-03 onwards have been hard coded in using annual figures published in the hardcopy publication only.  Data after the line are preliminary and liable to revision, data before the line is final. </t>
  </si>
  <si>
    <t>Components of population change ('000)</t>
  </si>
  <si>
    <t>Births death and Natural Increase and NOM March 2020 revised from June 2018.</t>
  </si>
  <si>
    <t>Births</t>
  </si>
  <si>
    <t>Deaths</t>
  </si>
  <si>
    <t>Natural increase</t>
  </si>
  <si>
    <t>NOM (New methodology)</t>
  </si>
  <si>
    <t>Net overseas migration</t>
  </si>
  <si>
    <t>Natural increase and NOM use original unrounded data as the source.</t>
  </si>
  <si>
    <t>Quarter</t>
  </si>
  <si>
    <t>('000)</t>
  </si>
  <si>
    <t>FOR THE TABLE:</t>
  </si>
  <si>
    <t>Year</t>
  </si>
  <si>
    <t>Fin Yrs</t>
  </si>
  <si>
    <t>Last required row</t>
  </si>
  <si>
    <t>Latest  data:</t>
  </si>
  <si>
    <t>First required row</t>
  </si>
  <si>
    <t>Table Offset Matrix</t>
  </si>
  <si>
    <t>..</t>
  </si>
  <si>
    <t>7.3 Overseas arrivals—visitors and settlers</t>
  </si>
  <si>
    <t xml:space="preserve"> Source: ABS, Overseas arrivals and departures (Table 1, 4)</t>
  </si>
  <si>
    <t>A85376475T (T1)</t>
  </si>
  <si>
    <t>Derived</t>
  </si>
  <si>
    <t>A85375533K (T4)</t>
  </si>
  <si>
    <t>A85375847A (T1)</t>
  </si>
  <si>
    <t>A85232567K (T1)</t>
  </si>
  <si>
    <t>Short-term visitor arrivals</t>
  </si>
  <si>
    <t>Permanent settler arrivals</t>
  </si>
  <si>
    <t>Trend</t>
  </si>
  <si>
    <t>Seasonally adjusted</t>
  </si>
  <si>
    <t>Original</t>
  </si>
  <si>
    <t>Number</t>
  </si>
  <si>
    <t>Moving average</t>
  </si>
  <si>
    <t xml:space="preserve">Source: APRA, Quarterly private health insurance statistics </t>
  </si>
  <si>
    <t xml:space="preserve">Department of Health, Medicare Quarterly Statistics </t>
  </si>
  <si>
    <t>Membership and coverage statistics (T1)</t>
  </si>
  <si>
    <t>State</t>
  </si>
  <si>
    <t>YTD Summary Tables</t>
  </si>
  <si>
    <t>Hospital Treatment Coverage Aust.</t>
  </si>
  <si>
    <t>Quarterly (%)</t>
  </si>
  <si>
    <t>Annual (%)</t>
  </si>
  <si>
    <t>1984-85</t>
  </si>
  <si>
    <t>1985-86</t>
  </si>
  <si>
    <t>1986-87</t>
  </si>
  <si>
    <t>1987-88</t>
  </si>
  <si>
    <t>1988-89</t>
  </si>
  <si>
    <t>1989-90</t>
  </si>
  <si>
    <t>1990-91</t>
  </si>
  <si>
    <t>1991-92</t>
  </si>
  <si>
    <t>1992-93</t>
  </si>
  <si>
    <t>1993-94</t>
  </si>
  <si>
    <t>1994-95</t>
  </si>
  <si>
    <t>1995-96</t>
  </si>
  <si>
    <t>1996-97</t>
  </si>
  <si>
    <t>1997-98</t>
  </si>
  <si>
    <t>1998-99</t>
  </si>
  <si>
    <t>1999-2000</t>
  </si>
  <si>
    <t>2000-01</t>
  </si>
  <si>
    <t>2001-02</t>
  </si>
  <si>
    <t>2002-03</t>
  </si>
  <si>
    <t>2003-04</t>
  </si>
  <si>
    <t>2004-05</t>
  </si>
  <si>
    <t>2005-06</t>
  </si>
  <si>
    <t>2006-07</t>
  </si>
  <si>
    <t>2007-08</t>
  </si>
  <si>
    <t>2008-09</t>
  </si>
  <si>
    <t>2009-10</t>
  </si>
  <si>
    <t>2010-11</t>
  </si>
  <si>
    <t>2011-12</t>
  </si>
  <si>
    <t>2012-13</t>
  </si>
  <si>
    <t>2013-14</t>
  </si>
  <si>
    <t>2014-15</t>
  </si>
  <si>
    <t>7.1 Estimated Resident Population </t>
  </si>
  <si>
    <t>7.3 Overseas arrivals</t>
  </si>
  <si>
    <t>7.4 Bulk billing and private health insurance </t>
  </si>
  <si>
    <t>7.4 Bulk billing and private health insurance</t>
  </si>
  <si>
    <t>Key Economic and Social Indicators Dashboard</t>
  </si>
  <si>
    <t>2018-19</t>
  </si>
  <si>
    <t>2019-20</t>
  </si>
  <si>
    <t>2020-21</t>
  </si>
  <si>
    <t>2021-22</t>
  </si>
  <si>
    <t>Note: ERP rebased back to Sept 2016 as at 15/06/2023</t>
  </si>
  <si>
    <t>MBS Bulk Billing Rate GP Non-Referred Attendances</t>
  </si>
  <si>
    <t>2022-23</t>
  </si>
  <si>
    <t>2023-24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</si>
</sst>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3" formatCode="_-* #,##0.00_-;\-* #,##0.00_-;_-* &quot;-&quot;??_-;_-@_-"/>
    <numFmt numFmtId="164" formatCode="mmm\ yy"/>
    <numFmt numFmtId="165" formatCode="_-* #,##0.0_-;\-* #,##0.0_-;_-* &quot;-&quot;??_-;_-@_-"/>
    <numFmt numFmtId="166" formatCode="0.0"/>
    <numFmt numFmtId="167" formatCode="_-* #,##0_-;\-* #,##0_-;_-* &quot;-&quot;??_-;_-@_-"/>
    <numFmt numFmtId="168" formatCode="0.0;\-0.0;0.0;@"/>
    <numFmt numFmtId="169" formatCode="mmm\-yyyy"/>
    <numFmt numFmtId="170" formatCode="#\ ##0"/>
    <numFmt numFmtId="171" formatCode="0;\-0;0;@"/>
    <numFmt numFmtId="172" formatCode="0.00;\-0.00;0.00;@"/>
    <numFmt numFmtId="173" formatCode="0.0%"/>
    <numFmt numFmtId="174" formatCode="#,##0.0"/>
  </numFmts>
  <fonts count="23">
    <font>
      <sz val="11"/>
      <color theme="1"/>
      <name val="Calibri"/>
      <family val="2"/>
      <scheme val="minor"/>
    </font>
    <font>
      <u/>
      <sz val="11"/>
      <color theme="10"/>
      <name val="Calibri"/>
      <family val="2"/>
      <scheme val="minor"/>
    </font>
    <font>
      <b/>
      <sz val="12"/>
      <color theme="1"/>
      <name val="Calibri"/>
      <family val="2"/>
      <scheme val="minor"/>
    </font>
    <font>
      <sz val="11"/>
      <color theme="1"/>
      <name val="Calibri"/>
      <family val="2"/>
      <scheme val="minor"/>
    </font>
    <font>
      <b/>
      <sz val="11"/>
      <name val="Calibri"/>
      <family val="2"/>
      <scheme val="minor"/>
    </font>
    <font>
      <sz val="11"/>
      <name val="Calibri"/>
      <family val="2"/>
      <scheme val="minor"/>
    </font>
    <font>
      <sz val="11"/>
      <color theme="0" tint="-0.34998626667073579"/>
      <name val="Calibri"/>
      <family val="2"/>
      <scheme val="minor"/>
    </font>
    <font>
      <sz val="11"/>
      <color theme="0" tint="-0.499984740745262"/>
      <name val="Calibri"/>
      <family val="2"/>
      <scheme val="minor"/>
    </font>
    <font>
      <sz val="10"/>
      <name val="Arial"/>
      <family val="2"/>
    </font>
    <font>
      <sz val="12"/>
      <name val="Times New Roman"/>
      <family val="1"/>
    </font>
    <font>
      <sz val="11"/>
      <name val="Arial"/>
      <family val="2"/>
    </font>
    <font>
      <sz val="10"/>
      <name val="Calibri"/>
      <family val="2"/>
      <scheme val="minor"/>
    </font>
    <font>
      <sz val="11"/>
      <color theme="1"/>
      <name val="Arial"/>
      <family val="2"/>
    </font>
    <font>
      <u/>
      <sz val="11"/>
      <color indexed="12"/>
      <name val="Calibri"/>
      <family val="2"/>
      <scheme val="minor"/>
    </font>
    <font>
      <sz val="11"/>
      <color rgb="FF333333"/>
      <name val="Calibri"/>
      <family val="2"/>
      <scheme val="minor"/>
    </font>
    <font>
      <sz val="10"/>
      <color theme="0" tint="-0.34998626667073579"/>
      <name val="Calibri"/>
      <family val="2"/>
      <scheme val="minor"/>
    </font>
    <font>
      <sz val="10"/>
      <name val="Geneva"/>
    </font>
    <font>
      <sz val="9"/>
      <name val="Geneva"/>
    </font>
    <font>
      <sz val="11"/>
      <color indexed="8"/>
      <name val="Calibri"/>
      <family val="2"/>
      <scheme val="minor"/>
    </font>
    <font>
      <b/>
      <sz val="24"/>
      <color theme="0"/>
      <name val="Calibri"/>
      <family val="2"/>
      <scheme val="minor"/>
    </font>
    <font>
      <sz val="9"/>
      <name val="Calibri"/>
      <family val="2"/>
      <scheme val="minor"/>
    </font>
    <font>
      <sz val="11"/>
      <color rgb="FFFF0000"/>
      <name val="Calibri"/>
      <family val="2"/>
      <scheme val="minor"/>
    </font>
    <font>
      <sz val="8"/>
      <color theme="1"/>
      <name val="Arial"/>
      <family val="2"/>
    </font>
  </fonts>
  <fills count="7">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rgb="FF16192F"/>
        <bgColor indexed="64"/>
      </patternFill>
    </fill>
    <fill>
      <patternFill patternType="solid">
        <fgColor rgb="FFFFFF00"/>
        <bgColor indexed="64"/>
      </patternFill>
    </fill>
  </fills>
  <borders count="12">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s>
  <cellStyleXfs count="10">
    <xf numFmtId="0" fontId="0" fillId="0" borderId="0"/>
    <xf numFmtId="0" fontId="1" fillId="0" borderId="0" applyNumberFormat="0" applyFill="0" applyBorder="0" applyAlignment="0" applyProtection="0"/>
    <xf numFmtId="43" fontId="3" fillId="0" borderId="0" applyFont="0" applyFill="0" applyBorder="0" applyAlignment="0" applyProtection="0"/>
    <xf numFmtId="0" fontId="3" fillId="0" borderId="0"/>
    <xf numFmtId="0" fontId="9" fillId="0" borderId="0"/>
    <xf numFmtId="0" fontId="3" fillId="0" borderId="0"/>
    <xf numFmtId="0" fontId="16" fillId="0" borderId="0"/>
    <xf numFmtId="9" fontId="17" fillId="0" borderId="0" applyFont="0" applyFill="0" applyBorder="0" applyAlignment="0" applyProtection="0"/>
    <xf numFmtId="0" fontId="17" fillId="0" borderId="0"/>
    <xf numFmtId="9" fontId="8" fillId="0" borderId="0" applyFont="0" applyFill="0" applyBorder="0" applyAlignment="0" applyProtection="0"/>
  </cellStyleXfs>
  <cellXfs count="120">
    <xf numFmtId="0" fontId="0" fillId="0" borderId="0" xfId="0"/>
    <xf numFmtId="0" fontId="0" fillId="2" borderId="0" xfId="0" applyFill="1"/>
    <xf numFmtId="0" fontId="1" fillId="0" borderId="0" xfId="1"/>
    <xf numFmtId="0" fontId="2" fillId="2" borderId="1" xfId="0" applyFont="1" applyFill="1" applyBorder="1"/>
    <xf numFmtId="0" fontId="4" fillId="0" borderId="0" xfId="0" applyFont="1"/>
    <xf numFmtId="0" fontId="5" fillId="0" borderId="0" xfId="0" applyFont="1"/>
    <xf numFmtId="0" fontId="6" fillId="0" borderId="0" xfId="0" applyFont="1"/>
    <xf numFmtId="2" fontId="1" fillId="0" borderId="0" xfId="1" applyNumberFormat="1"/>
    <xf numFmtId="2" fontId="1" fillId="0" borderId="0" xfId="1" applyNumberFormat="1" applyBorder="1"/>
    <xf numFmtId="0" fontId="7" fillId="0" borderId="0" xfId="0" applyFont="1" applyAlignment="1">
      <alignment horizontal="right" wrapText="1"/>
    </xf>
    <xf numFmtId="2" fontId="5" fillId="0" borderId="0" xfId="0" applyNumberFormat="1" applyFont="1"/>
    <xf numFmtId="0" fontId="5" fillId="0" borderId="0" xfId="0" applyFont="1" applyAlignment="1">
      <alignment horizontal="right" wrapText="1"/>
    </xf>
    <xf numFmtId="2" fontId="5" fillId="0" borderId="0" xfId="0" applyNumberFormat="1" applyFont="1" applyAlignment="1">
      <alignment horizontal="right" wrapText="1"/>
    </xf>
    <xf numFmtId="164" fontId="5" fillId="0" borderId="0" xfId="0" applyNumberFormat="1" applyFont="1" applyAlignment="1">
      <alignment horizontal="left"/>
    </xf>
    <xf numFmtId="165" fontId="5" fillId="0" borderId="0" xfId="0" applyNumberFormat="1" applyFont="1"/>
    <xf numFmtId="0" fontId="5" fillId="0" borderId="0" xfId="0" applyFont="1" applyAlignment="1">
      <alignment horizontal="right"/>
    </xf>
    <xf numFmtId="164" fontId="5" fillId="0" borderId="0" xfId="0" quotePrefix="1" applyNumberFormat="1" applyFont="1" applyAlignment="1">
      <alignment horizontal="left"/>
    </xf>
    <xf numFmtId="166" fontId="5" fillId="0" borderId="0" xfId="0" applyNumberFormat="1" applyFont="1"/>
    <xf numFmtId="167" fontId="3" fillId="0" borderId="0" xfId="2" applyNumberFormat="1" applyFont="1" applyAlignment="1"/>
    <xf numFmtId="168" fontId="3" fillId="0" borderId="0" xfId="0" applyNumberFormat="1" applyFont="1"/>
    <xf numFmtId="167" fontId="5" fillId="0" borderId="0" xfId="0" applyNumberFormat="1" applyFont="1"/>
    <xf numFmtId="169" fontId="3" fillId="0" borderId="0" xfId="0" applyNumberFormat="1" applyFont="1" applyAlignment="1">
      <alignment horizontal="left"/>
    </xf>
    <xf numFmtId="0" fontId="4" fillId="0" borderId="0" xfId="0" applyFont="1" applyAlignment="1">
      <alignment horizontal="center"/>
    </xf>
    <xf numFmtId="164" fontId="5" fillId="0" borderId="0" xfId="0" applyNumberFormat="1" applyFont="1"/>
    <xf numFmtId="164" fontId="5" fillId="0" borderId="0" xfId="0" quotePrefix="1" applyNumberFormat="1" applyFont="1"/>
    <xf numFmtId="0" fontId="5" fillId="3" borderId="2" xfId="0" applyFont="1" applyFill="1" applyBorder="1"/>
    <xf numFmtId="0" fontId="4" fillId="3" borderId="3" xfId="0" applyFont="1" applyFill="1" applyBorder="1" applyAlignment="1">
      <alignment horizontal="right"/>
    </xf>
    <xf numFmtId="0" fontId="4" fillId="3" borderId="4" xfId="0" applyFont="1" applyFill="1" applyBorder="1" applyAlignment="1">
      <alignment horizontal="right"/>
    </xf>
    <xf numFmtId="0" fontId="4" fillId="3" borderId="2" xfId="0" applyFont="1" applyFill="1" applyBorder="1" applyAlignment="1">
      <alignment horizontal="right"/>
    </xf>
    <xf numFmtId="0" fontId="5" fillId="0" borderId="3" xfId="0" applyFont="1" applyBorder="1"/>
    <xf numFmtId="0" fontId="5" fillId="0" borderId="4" xfId="0" applyFont="1" applyBorder="1"/>
    <xf numFmtId="0" fontId="4" fillId="0" borderId="5" xfId="0" applyFont="1" applyBorder="1"/>
    <xf numFmtId="0" fontId="4" fillId="3" borderId="6" xfId="0" applyFont="1" applyFill="1" applyBorder="1" applyAlignment="1">
      <alignment horizontal="right"/>
    </xf>
    <xf numFmtId="0" fontId="5" fillId="3" borderId="1" xfId="0" applyFont="1" applyFill="1" applyBorder="1"/>
    <xf numFmtId="0" fontId="5" fillId="3" borderId="7" xfId="0" applyFont="1" applyFill="1" applyBorder="1"/>
    <xf numFmtId="0" fontId="5" fillId="3" borderId="6" xfId="0" applyFont="1" applyFill="1" applyBorder="1" applyAlignment="1">
      <alignment horizontal="right"/>
    </xf>
    <xf numFmtId="0" fontId="5" fillId="3" borderId="1" xfId="0" applyFont="1" applyFill="1" applyBorder="1" applyAlignment="1">
      <alignment horizontal="right"/>
    </xf>
    <xf numFmtId="0" fontId="5" fillId="3" borderId="7" xfId="0" applyFont="1" applyFill="1" applyBorder="1" applyAlignment="1">
      <alignment horizontal="right"/>
    </xf>
    <xf numFmtId="0" fontId="4" fillId="4" borderId="8" xfId="0" applyFont="1" applyFill="1" applyBorder="1"/>
    <xf numFmtId="0" fontId="4" fillId="0" borderId="2" xfId="0" applyFont="1" applyBorder="1"/>
    <xf numFmtId="0" fontId="4" fillId="4" borderId="9" xfId="0" applyFont="1" applyFill="1" applyBorder="1"/>
    <xf numFmtId="0" fontId="5" fillId="0" borderId="10" xfId="0" applyFont="1" applyBorder="1"/>
    <xf numFmtId="0" fontId="4" fillId="0" borderId="9" xfId="0" applyFont="1" applyBorder="1"/>
    <xf numFmtId="0" fontId="5" fillId="4" borderId="9" xfId="0" applyFont="1" applyFill="1" applyBorder="1"/>
    <xf numFmtId="0" fontId="5" fillId="4" borderId="0" xfId="0" applyFont="1" applyFill="1"/>
    <xf numFmtId="0" fontId="5" fillId="4" borderId="10" xfId="0" applyFont="1" applyFill="1" applyBorder="1"/>
    <xf numFmtId="0" fontId="5" fillId="4" borderId="6" xfId="0" applyFont="1" applyFill="1" applyBorder="1"/>
    <xf numFmtId="0" fontId="5" fillId="4" borderId="1" xfId="0" applyFont="1" applyFill="1" applyBorder="1"/>
    <xf numFmtId="0" fontId="5" fillId="4" borderId="7" xfId="0" applyFont="1" applyFill="1" applyBorder="1"/>
    <xf numFmtId="168" fontId="3" fillId="0" borderId="0" xfId="3" applyNumberFormat="1"/>
    <xf numFmtId="170" fontId="5" fillId="0" borderId="0" xfId="0" applyNumberFormat="1" applyFont="1"/>
    <xf numFmtId="0" fontId="10" fillId="0" borderId="0" xfId="0" applyFont="1"/>
    <xf numFmtId="0" fontId="11" fillId="0" borderId="0" xfId="0" applyFont="1" applyAlignment="1">
      <alignment horizontal="right" wrapText="1"/>
    </xf>
    <xf numFmtId="17" fontId="5" fillId="0" borderId="0" xfId="0" applyNumberFormat="1" applyFont="1" applyAlignment="1">
      <alignment horizontal="right"/>
    </xf>
    <xf numFmtId="167" fontId="5" fillId="0" borderId="0" xfId="2" applyNumberFormat="1" applyFont="1" applyFill="1" applyAlignment="1"/>
    <xf numFmtId="167" fontId="3" fillId="0" borderId="0" xfId="2" applyNumberFormat="1" applyFont="1" applyFill="1" applyAlignment="1"/>
    <xf numFmtId="165" fontId="5" fillId="0" borderId="0" xfId="2" applyNumberFormat="1" applyFont="1" applyFill="1" applyAlignment="1" applyProtection="1">
      <alignment horizontal="right" wrapText="1"/>
    </xf>
    <xf numFmtId="171" fontId="12" fillId="0" borderId="0" xfId="0" applyNumberFormat="1" applyFont="1"/>
    <xf numFmtId="172" fontId="10" fillId="0" borderId="0" xfId="0" applyNumberFormat="1" applyFont="1"/>
    <xf numFmtId="17" fontId="5" fillId="0" borderId="0" xfId="0" quotePrefix="1" applyNumberFormat="1" applyFont="1" applyAlignment="1">
      <alignment horizontal="right"/>
    </xf>
    <xf numFmtId="167" fontId="5" fillId="0" borderId="0" xfId="2" applyNumberFormat="1" applyFont="1" applyFill="1" applyBorder="1" applyAlignment="1"/>
    <xf numFmtId="164" fontId="5" fillId="0" borderId="0" xfId="0" applyNumberFormat="1" applyFont="1" applyAlignment="1">
      <alignment horizontal="right"/>
    </xf>
    <xf numFmtId="17" fontId="5" fillId="0" borderId="0" xfId="0" applyNumberFormat="1" applyFont="1" applyAlignment="1">
      <alignment horizontal="left"/>
    </xf>
    <xf numFmtId="0" fontId="13" fillId="0" borderId="0" xfId="1" applyFont="1" applyFill="1" applyAlignment="1" applyProtection="1"/>
    <xf numFmtId="0" fontId="12" fillId="0" borderId="0" xfId="0" applyFont="1" applyAlignment="1">
      <alignment horizontal="right"/>
    </xf>
    <xf numFmtId="166" fontId="5" fillId="0" borderId="0" xfId="0" applyNumberFormat="1" applyFont="1" applyAlignment="1">
      <alignment horizontal="right"/>
    </xf>
    <xf numFmtId="165" fontId="3" fillId="0" borderId="0" xfId="2" applyNumberFormat="1" applyFont="1" applyFill="1" applyAlignment="1"/>
    <xf numFmtId="3" fontId="4" fillId="0" borderId="0" xfId="0" applyNumberFormat="1" applyFont="1"/>
    <xf numFmtId="3" fontId="5" fillId="0" borderId="0" xfId="0" applyNumberFormat="1" applyFont="1"/>
    <xf numFmtId="0" fontId="15" fillId="0" borderId="0" xfId="0" applyFont="1"/>
    <xf numFmtId="0" fontId="4" fillId="0" borderId="1" xfId="0" applyFont="1" applyBorder="1" applyAlignment="1">
      <alignment horizontal="center" wrapText="1"/>
    </xf>
    <xf numFmtId="0" fontId="4" fillId="0" borderId="0" xfId="0" applyFont="1" applyAlignment="1">
      <alignment horizontal="center" wrapText="1"/>
    </xf>
    <xf numFmtId="0" fontId="4" fillId="0" borderId="0" xfId="6" applyFont="1" applyAlignment="1">
      <alignment horizontal="right"/>
    </xf>
    <xf numFmtId="17" fontId="5" fillId="0" borderId="0" xfId="6" applyNumberFormat="1" applyFont="1" applyAlignment="1">
      <alignment horizontal="center"/>
    </xf>
    <xf numFmtId="173" fontId="5" fillId="0" borderId="0" xfId="7" applyNumberFormat="1" applyFont="1" applyFill="1" applyBorder="1"/>
    <xf numFmtId="173" fontId="5" fillId="0" borderId="0" xfId="8" applyNumberFormat="1" applyFont="1"/>
    <xf numFmtId="166" fontId="5" fillId="0" borderId="0" xfId="6" applyNumberFormat="1" applyFont="1"/>
    <xf numFmtId="173" fontId="5" fillId="0" borderId="0" xfId="6" applyNumberFormat="1" applyFont="1"/>
    <xf numFmtId="174" fontId="5" fillId="0" borderId="0" xfId="0" applyNumberFormat="1" applyFont="1"/>
    <xf numFmtId="173" fontId="4" fillId="0" borderId="0" xfId="9" applyNumberFormat="1" applyFont="1" applyFill="1" applyBorder="1" applyAlignment="1">
      <alignment horizontal="right" vertical="center"/>
    </xf>
    <xf numFmtId="174" fontId="18" fillId="0" borderId="0" xfId="0" applyNumberFormat="1" applyFont="1" applyAlignment="1">
      <alignment horizontal="right"/>
    </xf>
    <xf numFmtId="0" fontId="13" fillId="0" borderId="0" xfId="1" applyFont="1" applyFill="1" applyAlignment="1" applyProtection="1">
      <alignment horizontal="left" vertical="center" indent="1"/>
    </xf>
    <xf numFmtId="0" fontId="11" fillId="0" borderId="11" xfId="0" applyFont="1" applyBorder="1" applyAlignment="1">
      <alignment horizontal="right" wrapText="1"/>
    </xf>
    <xf numFmtId="0" fontId="1" fillId="2" borderId="0" xfId="1" applyFill="1"/>
    <xf numFmtId="0" fontId="1" fillId="0" borderId="0" xfId="1" applyBorder="1"/>
    <xf numFmtId="166" fontId="20" fillId="0" borderId="0" xfId="0" applyNumberFormat="1" applyFont="1"/>
    <xf numFmtId="0" fontId="11" fillId="0" borderId="0" xfId="0" applyFont="1"/>
    <xf numFmtId="168" fontId="0" fillId="0" borderId="0" xfId="0" applyNumberFormat="1"/>
    <xf numFmtId="168" fontId="5" fillId="0" borderId="0" xfId="0" applyNumberFormat="1" applyFont="1"/>
    <xf numFmtId="166" fontId="11" fillId="0" borderId="0" xfId="0" applyNumberFormat="1" applyFont="1"/>
    <xf numFmtId="166" fontId="11" fillId="0" borderId="0" xfId="0" applyNumberFormat="1" applyFont="1" applyAlignment="1">
      <alignment horizontal="right" wrapText="1"/>
    </xf>
    <xf numFmtId="166" fontId="11" fillId="0" borderId="1" xfId="0" applyNumberFormat="1" applyFont="1" applyBorder="1" applyAlignment="1">
      <alignment horizontal="right" wrapText="1"/>
    </xf>
    <xf numFmtId="166" fontId="11" fillId="6" borderId="0" xfId="0" applyNumberFormat="1" applyFont="1" applyFill="1" applyAlignment="1">
      <alignment horizontal="right"/>
    </xf>
    <xf numFmtId="167" fontId="5" fillId="0" borderId="0" xfId="0" applyNumberFormat="1" applyFont="1" applyAlignment="1">
      <alignment horizontal="right" wrapText="1"/>
    </xf>
    <xf numFmtId="167" fontId="5" fillId="0" borderId="1" xfId="0" applyNumberFormat="1" applyFont="1" applyBorder="1" applyAlignment="1">
      <alignment horizontal="right" wrapText="1"/>
    </xf>
    <xf numFmtId="167" fontId="5" fillId="0" borderId="0" xfId="0" applyNumberFormat="1" applyFont="1" applyAlignment="1">
      <alignment horizontal="right"/>
    </xf>
    <xf numFmtId="167" fontId="5" fillId="0" borderId="0" xfId="2" applyNumberFormat="1" applyFont="1" applyFill="1" applyAlignment="1" applyProtection="1">
      <alignment horizontal="right" wrapText="1"/>
    </xf>
    <xf numFmtId="165" fontId="0" fillId="0" borderId="0" xfId="2" applyNumberFormat="1" applyFont="1" applyFill="1" applyAlignment="1"/>
    <xf numFmtId="166" fontId="0" fillId="0" borderId="0" xfId="2" applyNumberFormat="1" applyFont="1" applyFill="1" applyAlignment="1"/>
    <xf numFmtId="167" fontId="0" fillId="0" borderId="0" xfId="2" applyNumberFormat="1" applyFont="1" applyFill="1" applyAlignment="1"/>
    <xf numFmtId="167" fontId="21" fillId="0" borderId="0" xfId="5" applyNumberFormat="1" applyFont="1" applyAlignment="1">
      <alignment horizontal="left"/>
    </xf>
    <xf numFmtId="167" fontId="5" fillId="0" borderId="0" xfId="2" applyNumberFormat="1" applyFont="1" applyAlignment="1"/>
    <xf numFmtId="167" fontId="3" fillId="0" borderId="0" xfId="2" applyNumberFormat="1" applyFont="1"/>
    <xf numFmtId="166" fontId="11" fillId="0" borderId="0" xfId="6" applyNumberFormat="1" applyFont="1"/>
    <xf numFmtId="174" fontId="11" fillId="0" borderId="0" xfId="0" applyNumberFormat="1" applyFont="1"/>
    <xf numFmtId="174" fontId="20" fillId="0" borderId="0" xfId="0" applyNumberFormat="1" applyFont="1"/>
    <xf numFmtId="168" fontId="22" fillId="0" borderId="0" xfId="0" applyNumberFormat="1" applyFont="1"/>
    <xf numFmtId="172" fontId="5" fillId="0" borderId="0" xfId="0" applyNumberFormat="1" applyFont="1"/>
    <xf numFmtId="167" fontId="5" fillId="0" borderId="0" xfId="2" applyNumberFormat="1" applyFont="1"/>
    <xf numFmtId="165" fontId="0" fillId="0" borderId="0" xfId="2" applyNumberFormat="1" applyFont="1"/>
    <xf numFmtId="165" fontId="5" fillId="0" borderId="0" xfId="2" applyNumberFormat="1" applyFont="1"/>
    <xf numFmtId="165" fontId="7" fillId="0" borderId="0" xfId="2" applyNumberFormat="1" applyFont="1" applyAlignment="1">
      <alignment horizontal="right" wrapText="1"/>
    </xf>
    <xf numFmtId="165" fontId="5" fillId="0" borderId="0" xfId="2" applyNumberFormat="1" applyFont="1" applyAlignment="1">
      <alignment horizontal="right" wrapText="1"/>
    </xf>
    <xf numFmtId="165" fontId="5" fillId="0" borderId="0" xfId="2" applyNumberFormat="1" applyFont="1" applyAlignment="1">
      <alignment horizontal="right"/>
    </xf>
    <xf numFmtId="166" fontId="5" fillId="0" borderId="0" xfId="4" applyNumberFormat="1" applyFont="1"/>
    <xf numFmtId="0" fontId="19" fillId="5" borderId="0" xfId="0" applyFont="1" applyFill="1" applyAlignment="1">
      <alignment horizontal="left" vertical="center" indent="13"/>
    </xf>
    <xf numFmtId="0" fontId="4" fillId="0" borderId="1" xfId="0" applyFont="1" applyBorder="1" applyAlignment="1">
      <alignment horizontal="center" wrapText="1"/>
    </xf>
    <xf numFmtId="0" fontId="4" fillId="0" borderId="1" xfId="0" applyFont="1" applyBorder="1" applyAlignment="1">
      <alignment horizontal="center"/>
    </xf>
    <xf numFmtId="0" fontId="14" fillId="0" borderId="0" xfId="0" applyFont="1" applyAlignment="1">
      <alignment horizontal="left" wrapText="1"/>
    </xf>
    <xf numFmtId="0" fontId="15" fillId="0" borderId="0" xfId="0" applyFont="1" applyAlignment="1">
      <alignment horizontal="left"/>
    </xf>
  </cellXfs>
  <cellStyles count="10">
    <cellStyle name="Comma" xfId="2" builtinId="3"/>
    <cellStyle name="Hyperlink" xfId="1" builtinId="8"/>
    <cellStyle name="Normal" xfId="0" builtinId="0"/>
    <cellStyle name="Normal 4" xfId="8" xr:uid="{E4FD81BA-EC80-4ADE-A584-F7D735192249}"/>
    <cellStyle name="Normal 7" xfId="3" xr:uid="{6944029B-2BFC-4617-B010-6082F9FD6801}"/>
    <cellStyle name="Normal 8" xfId="5" xr:uid="{D3E2F80B-8E01-49C1-B190-4E3DB3E46A29}"/>
    <cellStyle name="Normal_Basic COVERAGE" xfId="6" xr:uid="{81559341-2FC1-44E8-92BF-CE89570A570B}"/>
    <cellStyle name="Normal_Table 2.3" xfId="4" xr:uid="{03A91D16-0573-45C6-B588-3644E820C49D}"/>
    <cellStyle name="Percent 3" xfId="9" xr:uid="{9138C428-9AF3-473A-8E58-3CD355632D0B}"/>
    <cellStyle name="Percent 4" xfId="7" xr:uid="{FD962373-1454-413A-929F-28E8D24351ED}"/>
  </cellStyles>
  <dxfs count="0"/>
  <tableStyles count="0" defaultTableStyle="TableStyleMedium2" defaultPivotStyle="PivotStyleLight16"/>
  <colors>
    <mruColors>
      <color rgb="FF033C5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66675</xdr:colOff>
      <xdr:row>0</xdr:row>
      <xdr:rowOff>47625</xdr:rowOff>
    </xdr:from>
    <xdr:to>
      <xdr:col>1</xdr:col>
      <xdr:colOff>654504</xdr:colOff>
      <xdr:row>0</xdr:row>
      <xdr:rowOff>590550</xdr:rowOff>
    </xdr:to>
    <xdr:pic>
      <xdr:nvPicPr>
        <xdr:cNvPr id="3" name="Picture 2">
          <a:extLst>
            <a:ext uri="{FF2B5EF4-FFF2-40B4-BE49-F238E27FC236}">
              <a16:creationId xmlns:a16="http://schemas.microsoft.com/office/drawing/2014/main" id="{55521611-6AD4-4EF2-9822-D6DA99BB509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675" y="47625"/>
          <a:ext cx="930729" cy="542925"/>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aph.gov.au/About_Parliament/Parliamentary_Departments/Parliamentary_Library/pubs/MSB/glossary" TargetMode="External"/><Relationship Id="rId1" Type="http://schemas.openxmlformats.org/officeDocument/2006/relationships/hyperlink" Target="https://www.aph.gov.au/About_Parliament/Parliamentary_Departments/Parliamentary_Library/pubs/Statistics_Dashboard"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abs.gov.au/statistics/detailed-methodology-information/information-papers/methodology-used-final-rebased-population-estimates-june-2021"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abs.gov.au/statistics/people/population/national-state-and-territory-population/latest-release"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ADCE8F-F56C-4D21-A429-FC52EBEB4DF2}">
  <dimension ref="A1:I10"/>
  <sheetViews>
    <sheetView topLeftCell="A5" workbookViewId="0">
      <selection activeCell="B7" sqref="B7"/>
    </sheetView>
  </sheetViews>
  <sheetFormatPr defaultColWidth="9.109375" defaultRowHeight="14.4"/>
  <cols>
    <col min="1" max="1" width="5.109375" style="1" customWidth="1"/>
    <col min="2" max="2" width="42.88671875" style="1" customWidth="1"/>
    <col min="3" max="16384" width="9.109375" style="1"/>
  </cols>
  <sheetData>
    <row r="1" spans="1:9" ht="52.5" customHeight="1">
      <c r="A1" s="115" t="s">
        <v>3</v>
      </c>
      <c r="B1" s="115"/>
      <c r="C1" s="115"/>
      <c r="D1" s="115"/>
      <c r="E1" s="115"/>
      <c r="F1" s="115"/>
      <c r="G1" s="115"/>
      <c r="H1" s="115"/>
      <c r="I1" s="115"/>
    </row>
    <row r="3" spans="1:9">
      <c r="B3" s="84" t="s">
        <v>157</v>
      </c>
    </row>
    <row r="4" spans="1:9">
      <c r="B4" s="2" t="s">
        <v>0</v>
      </c>
    </row>
    <row r="6" spans="1:9" ht="15.6">
      <c r="B6" s="3" t="s">
        <v>1</v>
      </c>
    </row>
    <row r="7" spans="1:9">
      <c r="B7" s="83" t="s">
        <v>153</v>
      </c>
    </row>
    <row r="8" spans="1:9">
      <c r="B8" s="83" t="s">
        <v>2</v>
      </c>
    </row>
    <row r="9" spans="1:9">
      <c r="B9" s="83" t="s">
        <v>154</v>
      </c>
    </row>
    <row r="10" spans="1:9">
      <c r="B10" s="83" t="s">
        <v>155</v>
      </c>
    </row>
  </sheetData>
  <mergeCells count="1">
    <mergeCell ref="A1:I1"/>
  </mergeCells>
  <hyperlinks>
    <hyperlink ref="B3" r:id="rId1" xr:uid="{63682DEE-C5AA-4F41-B7A7-DBF05A09B619}"/>
    <hyperlink ref="B4" r:id="rId2" display="https://www.aph.gov.au/About_Parliament/Parliamentary_Departments/Parliamentary_Library/pubs/MSB/glossary" xr:uid="{CE3E1A2C-5C35-4AC0-8493-053831E60C47}"/>
    <hyperlink ref="B7" location="'7.1 Estimated Resident Pop.'!A1" display="7.1 Estimated Resident Population " xr:uid="{61DB5030-E957-433A-91AC-50F2C9576C89}"/>
    <hyperlink ref="B8" location="'7.2 Components of pop. change'!A1" display="7.2 Components of population change " xr:uid="{CEE208B1-9964-4556-83CA-F12154216426}"/>
    <hyperlink ref="B9" location="'7.3 Overseas arrivals'!A1" display="7.3 Overseas arrivals" xr:uid="{A25C9232-D064-4C52-B73C-098217222B69}"/>
    <hyperlink ref="B10" location="'7.4 Bulk billing and private he'!A1" display="7.4 Bulk billing and private health insurance " xr:uid="{11863B02-A1F6-4DE9-B4BA-258FC2D1B3A4}"/>
  </hyperlinks>
  <pageMargins left="0.7" right="0.7" top="0.75" bottom="0.75" header="0.3" footer="0.3"/>
  <pageSetup paperSize="9" orientation="portrait" horizontalDpi="300" verticalDpi="0" copies="0" r:id="rId3"/>
  <headerFooter>
    <oddHeader>&amp;C&amp;"Calibri"&amp;12&amp;KFF0000OFFICIAL&amp;1#</oddHeader>
    <oddFooter>&amp;C&amp;1#&amp;"Calibri"&amp;12&amp;KFF0000OFFICIAL</oddFoot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36CA51-8CF4-469F-8E34-25BF251DBC2F}">
  <dimension ref="A1:J264"/>
  <sheetViews>
    <sheetView tabSelected="1" workbookViewId="0">
      <pane ySplit="6" topLeftCell="A249" activePane="bottomLeft" state="frozen"/>
      <selection pane="bottomLeft" activeCell="I259" sqref="I259"/>
    </sheetView>
  </sheetViews>
  <sheetFormatPr defaultColWidth="9.109375" defaultRowHeight="14.4"/>
  <cols>
    <col min="1" max="1" width="8.44140625" style="5" customWidth="1"/>
    <col min="2" max="2" width="18.44140625" style="5" customWidth="1"/>
    <col min="3" max="3" width="19.88671875" style="110" customWidth="1"/>
    <col min="4" max="6" width="18.44140625" style="5" customWidth="1"/>
    <col min="7" max="7" width="14" style="5" customWidth="1"/>
    <col min="8" max="8" width="12.5546875" style="10" bestFit="1" customWidth="1"/>
    <col min="9" max="9" width="11.5546875" style="5" bestFit="1" customWidth="1"/>
    <col min="10" max="16384" width="9.109375" style="5"/>
  </cols>
  <sheetData>
    <row r="1" spans="1:8">
      <c r="A1" s="4" t="s">
        <v>4</v>
      </c>
      <c r="H1" s="5"/>
    </row>
    <row r="2" spans="1:8">
      <c r="A2" s="4"/>
      <c r="B2" s="2" t="s">
        <v>162</v>
      </c>
      <c r="H2" s="5"/>
    </row>
    <row r="3" spans="1:8">
      <c r="B3" s="6" t="s">
        <v>5</v>
      </c>
      <c r="H3" s="7"/>
    </row>
    <row r="4" spans="1:8">
      <c r="A4" s="8"/>
      <c r="B4" s="9" t="s">
        <v>6</v>
      </c>
      <c r="C4" s="111"/>
      <c r="D4" s="9"/>
      <c r="E4" s="9"/>
      <c r="F4" s="9" t="s">
        <v>8</v>
      </c>
      <c r="H4" s="7"/>
    </row>
    <row r="5" spans="1:8">
      <c r="A5" s="10"/>
      <c r="B5" s="116" t="s">
        <v>9</v>
      </c>
      <c r="C5" s="116"/>
      <c r="D5" s="116"/>
      <c r="E5" s="116"/>
      <c r="F5" s="116"/>
      <c r="H5" s="5"/>
    </row>
    <row r="6" spans="1:8">
      <c r="A6" s="5" t="s">
        <v>10</v>
      </c>
      <c r="B6" s="11" t="s">
        <v>11</v>
      </c>
      <c r="C6" s="112" t="s">
        <v>12</v>
      </c>
      <c r="D6" s="11" t="s">
        <v>13</v>
      </c>
      <c r="E6" s="11" t="s">
        <v>14</v>
      </c>
      <c r="G6" s="11"/>
      <c r="H6" s="12"/>
    </row>
    <row r="7" spans="1:8">
      <c r="A7" s="13">
        <v>21794</v>
      </c>
      <c r="B7" s="14">
        <v>10106.299999999999</v>
      </c>
      <c r="C7" s="113" t="s">
        <v>15</v>
      </c>
      <c r="D7" s="15" t="s">
        <v>15</v>
      </c>
    </row>
    <row r="8" spans="1:8">
      <c r="A8" s="16">
        <v>21885</v>
      </c>
      <c r="B8" s="14">
        <v>10161</v>
      </c>
      <c r="C8" s="113" t="s">
        <v>15</v>
      </c>
      <c r="D8" s="15" t="s">
        <v>15</v>
      </c>
    </row>
    <row r="9" spans="1:8">
      <c r="A9" s="13">
        <v>21976</v>
      </c>
      <c r="B9" s="14">
        <v>10221.9</v>
      </c>
      <c r="C9" s="113" t="s">
        <v>15</v>
      </c>
      <c r="D9" s="15" t="s">
        <v>15</v>
      </c>
    </row>
    <row r="10" spans="1:8">
      <c r="A10" s="16">
        <v>22068</v>
      </c>
      <c r="B10" s="14">
        <v>10275</v>
      </c>
      <c r="C10" s="113" t="s">
        <v>15</v>
      </c>
      <c r="D10" s="15" t="s">
        <v>15</v>
      </c>
      <c r="E10" s="5" t="s">
        <v>16</v>
      </c>
    </row>
    <row r="11" spans="1:8">
      <c r="A11" s="13">
        <v>22160</v>
      </c>
      <c r="B11" s="14">
        <v>10326.1</v>
      </c>
      <c r="C11" s="110">
        <f>B11-B7</f>
        <v>219.80000000000109</v>
      </c>
      <c r="D11" s="10">
        <f>B11/B7*100-100</f>
        <v>2.1748810148125557</v>
      </c>
    </row>
    <row r="12" spans="1:8">
      <c r="A12" s="16">
        <v>22251</v>
      </c>
      <c r="B12" s="14">
        <v>10391.9</v>
      </c>
      <c r="C12" s="110">
        <f t="shared" ref="C12:C75" si="0">B12-B8</f>
        <v>230.89999999999964</v>
      </c>
      <c r="D12" s="10">
        <f t="shared" ref="D12:D75" si="1">B12/B8*100-100</f>
        <v>2.2724141324672757</v>
      </c>
    </row>
    <row r="13" spans="1:8">
      <c r="A13" s="13">
        <v>22341</v>
      </c>
      <c r="B13" s="14">
        <v>10454.9</v>
      </c>
      <c r="C13" s="110">
        <f t="shared" si="0"/>
        <v>233</v>
      </c>
      <c r="D13" s="10">
        <f t="shared" si="1"/>
        <v>2.2794196773593853</v>
      </c>
    </row>
    <row r="14" spans="1:8">
      <c r="A14" s="16">
        <v>22433</v>
      </c>
      <c r="B14" s="14">
        <v>10548.3</v>
      </c>
      <c r="C14" s="110">
        <f t="shared" si="0"/>
        <v>273.29999999999927</v>
      </c>
      <c r="D14" s="10">
        <f t="shared" si="1"/>
        <v>2.6598540145985368</v>
      </c>
      <c r="E14" s="5" t="s">
        <v>17</v>
      </c>
    </row>
    <row r="15" spans="1:8">
      <c r="A15" s="13">
        <v>22525</v>
      </c>
      <c r="B15" s="14">
        <v>10591.7</v>
      </c>
      <c r="C15" s="110">
        <f t="shared" si="0"/>
        <v>265.60000000000036</v>
      </c>
      <c r="D15" s="10">
        <f t="shared" si="1"/>
        <v>2.5721230667919031</v>
      </c>
    </row>
    <row r="16" spans="1:8">
      <c r="A16" s="16">
        <v>22616</v>
      </c>
      <c r="B16" s="14">
        <v>10642.7</v>
      </c>
      <c r="C16" s="110">
        <f t="shared" si="0"/>
        <v>250.80000000000109</v>
      </c>
      <c r="D16" s="10">
        <f t="shared" si="1"/>
        <v>2.4134181429767523</v>
      </c>
    </row>
    <row r="17" spans="1:5">
      <c r="A17" s="13">
        <v>22706</v>
      </c>
      <c r="B17" s="14">
        <v>10698.7</v>
      </c>
      <c r="C17" s="110">
        <f t="shared" si="0"/>
        <v>243.80000000000109</v>
      </c>
      <c r="D17" s="10">
        <f t="shared" si="1"/>
        <v>2.3319209174645437</v>
      </c>
    </row>
    <row r="18" spans="1:5">
      <c r="A18" s="16">
        <v>22798</v>
      </c>
      <c r="B18" s="14">
        <v>10742.3</v>
      </c>
      <c r="C18" s="110">
        <f t="shared" si="0"/>
        <v>194</v>
      </c>
      <c r="D18" s="10">
        <f t="shared" si="1"/>
        <v>1.8391589166026705</v>
      </c>
      <c r="E18" s="5" t="s">
        <v>18</v>
      </c>
    </row>
    <row r="19" spans="1:5">
      <c r="A19" s="13">
        <v>22890</v>
      </c>
      <c r="B19" s="14">
        <v>10789.2</v>
      </c>
      <c r="C19" s="110">
        <f t="shared" si="0"/>
        <v>197.5</v>
      </c>
      <c r="D19" s="10">
        <f t="shared" si="1"/>
        <v>1.8646676170964014</v>
      </c>
    </row>
    <row r="20" spans="1:5">
      <c r="A20" s="16">
        <v>22981</v>
      </c>
      <c r="B20" s="14">
        <v>10846.1</v>
      </c>
      <c r="C20" s="110">
        <f t="shared" si="0"/>
        <v>203.39999999999964</v>
      </c>
      <c r="D20" s="10">
        <f t="shared" si="1"/>
        <v>1.9111691582023269</v>
      </c>
    </row>
    <row r="21" spans="1:5">
      <c r="A21" s="13">
        <v>23071</v>
      </c>
      <c r="B21" s="14">
        <v>10904.4</v>
      </c>
      <c r="C21" s="110">
        <f t="shared" si="0"/>
        <v>205.69999999999891</v>
      </c>
      <c r="D21" s="10">
        <f t="shared" si="1"/>
        <v>1.9226635011730338</v>
      </c>
    </row>
    <row r="22" spans="1:5">
      <c r="A22" s="16">
        <v>23163</v>
      </c>
      <c r="B22" s="14">
        <v>10950.4</v>
      </c>
      <c r="C22" s="110">
        <f t="shared" si="0"/>
        <v>208.10000000000036</v>
      </c>
      <c r="D22" s="10">
        <f t="shared" si="1"/>
        <v>1.9372015303985108</v>
      </c>
      <c r="E22" s="5" t="s">
        <v>19</v>
      </c>
    </row>
    <row r="23" spans="1:5">
      <c r="A23" s="13">
        <v>23255</v>
      </c>
      <c r="B23" s="14">
        <v>10998.5</v>
      </c>
      <c r="C23" s="110">
        <f t="shared" si="0"/>
        <v>209.29999999999927</v>
      </c>
      <c r="D23" s="10">
        <f t="shared" si="1"/>
        <v>1.9399028658287847</v>
      </c>
    </row>
    <row r="24" spans="1:5">
      <c r="A24" s="16">
        <v>23346</v>
      </c>
      <c r="B24" s="14">
        <v>11055.5</v>
      </c>
      <c r="C24" s="110">
        <f t="shared" si="0"/>
        <v>209.39999999999964</v>
      </c>
      <c r="D24" s="10">
        <f t="shared" si="1"/>
        <v>1.9306478826490547</v>
      </c>
    </row>
    <row r="25" spans="1:5">
      <c r="A25" s="13">
        <v>23437</v>
      </c>
      <c r="B25" s="14">
        <v>11122.4</v>
      </c>
      <c r="C25" s="110">
        <f t="shared" si="0"/>
        <v>218</v>
      </c>
      <c r="D25" s="10">
        <f t="shared" si="1"/>
        <v>1.9991929863174533</v>
      </c>
    </row>
    <row r="26" spans="1:5">
      <c r="A26" s="16">
        <v>23529</v>
      </c>
      <c r="B26" s="14">
        <v>11166.7</v>
      </c>
      <c r="C26" s="110">
        <f t="shared" si="0"/>
        <v>216.30000000000109</v>
      </c>
      <c r="D26" s="10">
        <f t="shared" si="1"/>
        <v>1.9752703097603899</v>
      </c>
      <c r="E26" s="5" t="s">
        <v>20</v>
      </c>
    </row>
    <row r="27" spans="1:5">
      <c r="A27" s="13">
        <v>23621</v>
      </c>
      <c r="B27" s="14">
        <v>11215.6</v>
      </c>
      <c r="C27" s="110">
        <f t="shared" si="0"/>
        <v>217.10000000000036</v>
      </c>
      <c r="D27" s="10">
        <f t="shared" si="1"/>
        <v>1.9739055325726156</v>
      </c>
    </row>
    <row r="28" spans="1:5">
      <c r="A28" s="16">
        <v>23712</v>
      </c>
      <c r="B28" s="14">
        <v>11280.4</v>
      </c>
      <c r="C28" s="110">
        <f t="shared" si="0"/>
        <v>224.89999999999964</v>
      </c>
      <c r="D28" s="10">
        <f t="shared" si="1"/>
        <v>2.0342815793044053</v>
      </c>
    </row>
    <row r="29" spans="1:5">
      <c r="A29" s="13">
        <v>23802</v>
      </c>
      <c r="B29" s="14">
        <v>11341.5</v>
      </c>
      <c r="C29" s="110">
        <f t="shared" si="0"/>
        <v>219.10000000000036</v>
      </c>
      <c r="D29" s="10">
        <f t="shared" si="1"/>
        <v>1.9698985830396367</v>
      </c>
    </row>
    <row r="30" spans="1:5">
      <c r="A30" s="16">
        <v>23894</v>
      </c>
      <c r="B30" s="14">
        <v>11387.7</v>
      </c>
      <c r="C30" s="110">
        <f t="shared" si="0"/>
        <v>221</v>
      </c>
      <c r="D30" s="10">
        <f t="shared" si="1"/>
        <v>1.9790985698550116</v>
      </c>
      <c r="E30" s="5" t="s">
        <v>21</v>
      </c>
    </row>
    <row r="31" spans="1:5">
      <c r="A31" s="13">
        <v>23986</v>
      </c>
      <c r="B31" s="14">
        <v>11438.8</v>
      </c>
      <c r="C31" s="110">
        <f t="shared" si="0"/>
        <v>223.19999999999891</v>
      </c>
      <c r="D31" s="10">
        <f t="shared" si="1"/>
        <v>1.9900852384179046</v>
      </c>
    </row>
    <row r="32" spans="1:5">
      <c r="A32" s="16">
        <v>24077</v>
      </c>
      <c r="B32" s="14">
        <v>11505.4</v>
      </c>
      <c r="C32" s="110">
        <f t="shared" si="0"/>
        <v>225</v>
      </c>
      <c r="D32" s="10">
        <f t="shared" si="1"/>
        <v>1.9946101202084918</v>
      </c>
    </row>
    <row r="33" spans="1:5">
      <c r="A33" s="13">
        <v>24167</v>
      </c>
      <c r="B33" s="14">
        <v>11563.5</v>
      </c>
      <c r="C33" s="110">
        <f t="shared" si="0"/>
        <v>222</v>
      </c>
      <c r="D33" s="10">
        <f t="shared" si="1"/>
        <v>1.9574130406030861</v>
      </c>
    </row>
    <row r="34" spans="1:5">
      <c r="A34" s="16">
        <v>24259</v>
      </c>
      <c r="B34" s="14">
        <v>11599.5</v>
      </c>
      <c r="C34" s="110">
        <f t="shared" si="0"/>
        <v>211.79999999999927</v>
      </c>
      <c r="D34" s="10">
        <f t="shared" si="1"/>
        <v>1.8599014726415248</v>
      </c>
      <c r="E34" s="5" t="s">
        <v>22</v>
      </c>
    </row>
    <row r="35" spans="1:5">
      <c r="A35" s="13">
        <v>24351</v>
      </c>
      <c r="B35" s="14">
        <v>11641.5</v>
      </c>
      <c r="C35" s="110">
        <f t="shared" si="0"/>
        <v>202.70000000000073</v>
      </c>
      <c r="D35" s="10">
        <f t="shared" si="1"/>
        <v>1.7720390250725728</v>
      </c>
    </row>
    <row r="36" spans="1:5">
      <c r="A36" s="16">
        <v>24442</v>
      </c>
      <c r="B36" s="14">
        <v>11704.8</v>
      </c>
      <c r="C36" s="110">
        <f t="shared" si="0"/>
        <v>199.39999999999964</v>
      </c>
      <c r="D36" s="10">
        <f>B36/B32*100-100</f>
        <v>1.7330992403566938</v>
      </c>
    </row>
    <row r="37" spans="1:5">
      <c r="A37" s="13">
        <v>24532</v>
      </c>
      <c r="B37" s="14">
        <v>11764.6</v>
      </c>
      <c r="C37" s="110">
        <f t="shared" si="0"/>
        <v>201.10000000000036</v>
      </c>
      <c r="D37" s="10">
        <f t="shared" si="1"/>
        <v>1.739092835214251</v>
      </c>
    </row>
    <row r="38" spans="1:5">
      <c r="A38" s="16">
        <v>24624</v>
      </c>
      <c r="B38" s="14">
        <v>11799.1</v>
      </c>
      <c r="C38" s="110">
        <f t="shared" si="0"/>
        <v>199.60000000000036</v>
      </c>
      <c r="D38" s="10">
        <f t="shared" si="1"/>
        <v>1.720763826026996</v>
      </c>
      <c r="E38" s="5" t="s">
        <v>23</v>
      </c>
    </row>
    <row r="39" spans="1:5">
      <c r="A39" s="13">
        <v>24716</v>
      </c>
      <c r="B39" s="14">
        <v>11850.6</v>
      </c>
      <c r="C39" s="110">
        <f t="shared" si="0"/>
        <v>209.10000000000036</v>
      </c>
      <c r="D39" s="10">
        <f t="shared" si="1"/>
        <v>1.7961602886225876</v>
      </c>
    </row>
    <row r="40" spans="1:5">
      <c r="A40" s="16">
        <v>24807</v>
      </c>
      <c r="B40" s="14">
        <v>11912.3</v>
      </c>
      <c r="C40" s="110">
        <f t="shared" si="0"/>
        <v>207.5</v>
      </c>
      <c r="D40" s="10">
        <f t="shared" si="1"/>
        <v>1.7727769803841227</v>
      </c>
    </row>
    <row r="41" spans="1:5">
      <c r="A41" s="13">
        <v>24898</v>
      </c>
      <c r="B41" s="14">
        <v>11971.4</v>
      </c>
      <c r="C41" s="110">
        <f t="shared" si="0"/>
        <v>206.79999999999927</v>
      </c>
      <c r="D41" s="10">
        <f t="shared" si="1"/>
        <v>1.7578158203423726</v>
      </c>
    </row>
    <row r="42" spans="1:5">
      <c r="A42" s="16">
        <v>24990</v>
      </c>
      <c r="B42" s="14">
        <v>12008.6</v>
      </c>
      <c r="C42" s="110">
        <f t="shared" si="0"/>
        <v>209.5</v>
      </c>
      <c r="D42" s="10">
        <f t="shared" si="1"/>
        <v>1.7755591528167258</v>
      </c>
      <c r="E42" s="5" t="s">
        <v>24</v>
      </c>
    </row>
    <row r="43" spans="1:5">
      <c r="A43" s="13">
        <v>25082</v>
      </c>
      <c r="B43" s="14">
        <v>12074.2</v>
      </c>
      <c r="C43" s="110">
        <f t="shared" si="0"/>
        <v>223.60000000000036</v>
      </c>
      <c r="D43" s="10">
        <f t="shared" si="1"/>
        <v>1.886824295816254</v>
      </c>
    </row>
    <row r="44" spans="1:5">
      <c r="A44" s="16">
        <v>25173</v>
      </c>
      <c r="B44" s="14">
        <v>12145.6</v>
      </c>
      <c r="C44" s="110">
        <f t="shared" si="0"/>
        <v>233.30000000000109</v>
      </c>
      <c r="D44" s="10">
        <f t="shared" si="1"/>
        <v>1.9584798905333258</v>
      </c>
    </row>
    <row r="45" spans="1:5">
      <c r="A45" s="13">
        <v>25263</v>
      </c>
      <c r="B45" s="14">
        <v>12217</v>
      </c>
      <c r="C45" s="110">
        <f t="shared" si="0"/>
        <v>245.60000000000036</v>
      </c>
      <c r="D45" s="10">
        <f t="shared" si="1"/>
        <v>2.0515562089647119</v>
      </c>
    </row>
    <row r="46" spans="1:5">
      <c r="A46" s="16">
        <v>25355</v>
      </c>
      <c r="B46" s="14">
        <v>12263</v>
      </c>
      <c r="C46" s="110">
        <f t="shared" si="0"/>
        <v>254.39999999999964</v>
      </c>
      <c r="D46" s="10">
        <f t="shared" si="1"/>
        <v>2.1184817547424331</v>
      </c>
      <c r="E46" s="5" t="s">
        <v>25</v>
      </c>
    </row>
    <row r="47" spans="1:5">
      <c r="A47" s="13">
        <v>25447</v>
      </c>
      <c r="B47" s="14">
        <v>12335.6</v>
      </c>
      <c r="C47" s="110">
        <f t="shared" si="0"/>
        <v>261.39999999999964</v>
      </c>
      <c r="D47" s="10">
        <f t="shared" si="1"/>
        <v>2.1649467459541825</v>
      </c>
    </row>
    <row r="48" spans="1:5">
      <c r="A48" s="16">
        <v>25538</v>
      </c>
      <c r="B48" s="14">
        <v>12407.2</v>
      </c>
      <c r="C48" s="110">
        <f t="shared" si="0"/>
        <v>261.60000000000036</v>
      </c>
      <c r="D48" s="10">
        <f t="shared" si="1"/>
        <v>2.1538664207614318</v>
      </c>
    </row>
    <row r="49" spans="1:5">
      <c r="A49" s="13">
        <v>25628</v>
      </c>
      <c r="B49" s="14">
        <v>12480.7</v>
      </c>
      <c r="C49" s="110">
        <f t="shared" si="0"/>
        <v>263.70000000000073</v>
      </c>
      <c r="D49" s="10">
        <f t="shared" si="1"/>
        <v>2.1584677089301749</v>
      </c>
    </row>
    <row r="50" spans="1:5">
      <c r="A50" s="16">
        <v>25720</v>
      </c>
      <c r="B50" s="14">
        <v>12507.3</v>
      </c>
      <c r="C50" s="110">
        <f t="shared" si="0"/>
        <v>244.29999999999927</v>
      </c>
      <c r="D50" s="10">
        <f t="shared" si="1"/>
        <v>1.9921715730245353</v>
      </c>
      <c r="E50" s="5" t="s">
        <v>26</v>
      </c>
    </row>
    <row r="51" spans="1:5">
      <c r="A51" s="13">
        <v>25812</v>
      </c>
      <c r="B51" s="14">
        <v>12583.5</v>
      </c>
      <c r="C51" s="110">
        <f t="shared" si="0"/>
        <v>247.89999999999964</v>
      </c>
      <c r="D51" s="10">
        <f t="shared" si="1"/>
        <v>2.0096306624728442</v>
      </c>
    </row>
    <row r="52" spans="1:5">
      <c r="A52" s="16">
        <v>25903</v>
      </c>
      <c r="B52" s="14">
        <v>12663.5</v>
      </c>
      <c r="C52" s="110">
        <f t="shared" si="0"/>
        <v>256.29999999999927</v>
      </c>
      <c r="D52" s="10">
        <f t="shared" si="1"/>
        <v>2.0657360242439751</v>
      </c>
    </row>
    <row r="53" spans="1:5">
      <c r="A53" s="13">
        <v>25993</v>
      </c>
      <c r="B53" s="14">
        <v>12741.5</v>
      </c>
      <c r="C53" s="110">
        <f t="shared" si="0"/>
        <v>260.79999999999927</v>
      </c>
      <c r="D53" s="10">
        <f t="shared" si="1"/>
        <v>2.0896263831355384</v>
      </c>
    </row>
    <row r="54" spans="1:5">
      <c r="A54" s="16">
        <v>26085</v>
      </c>
      <c r="B54" s="14">
        <v>13067.3</v>
      </c>
      <c r="C54" s="110">
        <f t="shared" si="0"/>
        <v>560</v>
      </c>
      <c r="D54" s="10">
        <f>B54/B50*100-100</f>
        <v>4.4773852070390916</v>
      </c>
      <c r="E54" s="5" t="s">
        <v>27</v>
      </c>
    </row>
    <row r="55" spans="1:5">
      <c r="A55" s="13">
        <v>26177</v>
      </c>
      <c r="B55" s="14">
        <v>13130.5</v>
      </c>
      <c r="C55" s="110">
        <f t="shared" si="0"/>
        <v>547</v>
      </c>
      <c r="D55" s="10">
        <f t="shared" si="1"/>
        <v>4.3469622918901791</v>
      </c>
    </row>
    <row r="56" spans="1:5">
      <c r="A56" s="16">
        <v>26268</v>
      </c>
      <c r="B56" s="14">
        <v>13198.4</v>
      </c>
      <c r="C56" s="110">
        <f t="shared" si="0"/>
        <v>534.89999999999964</v>
      </c>
      <c r="D56" s="10">
        <f t="shared" si="1"/>
        <v>4.2239507245232346</v>
      </c>
    </row>
    <row r="57" spans="1:5">
      <c r="A57" s="13">
        <v>26359</v>
      </c>
      <c r="B57" s="14">
        <v>13254.2</v>
      </c>
      <c r="C57" s="110">
        <f t="shared" si="0"/>
        <v>512.70000000000073</v>
      </c>
      <c r="D57" s="10">
        <f t="shared" si="1"/>
        <v>4.0238590432837782</v>
      </c>
    </row>
    <row r="58" spans="1:5">
      <c r="A58" s="16">
        <v>26451</v>
      </c>
      <c r="B58" s="14">
        <v>13303.7</v>
      </c>
      <c r="C58" s="110">
        <f t="shared" si="0"/>
        <v>236.40000000000146</v>
      </c>
      <c r="D58" s="10">
        <f t="shared" si="1"/>
        <v>1.8090959876944765</v>
      </c>
      <c r="E58" s="5" t="s">
        <v>28</v>
      </c>
    </row>
    <row r="59" spans="1:5">
      <c r="A59" s="13">
        <v>26543</v>
      </c>
      <c r="B59" s="14">
        <v>13353.9</v>
      </c>
      <c r="C59" s="110">
        <f t="shared" si="0"/>
        <v>223.39999999999964</v>
      </c>
      <c r="D59" s="10">
        <f t="shared" si="1"/>
        <v>1.7013822779025958</v>
      </c>
    </row>
    <row r="60" spans="1:5">
      <c r="A60" s="16">
        <v>26634</v>
      </c>
      <c r="B60" s="14">
        <v>13409.3</v>
      </c>
      <c r="C60" s="110">
        <f t="shared" si="0"/>
        <v>210.89999999999964</v>
      </c>
      <c r="D60" s="10">
        <f t="shared" si="1"/>
        <v>1.5979209601163689</v>
      </c>
    </row>
    <row r="61" spans="1:5">
      <c r="A61" s="13">
        <v>26724</v>
      </c>
      <c r="B61" s="14">
        <v>13459.2</v>
      </c>
      <c r="C61" s="110">
        <f t="shared" si="0"/>
        <v>205</v>
      </c>
      <c r="D61" s="10">
        <f t="shared" si="1"/>
        <v>1.5466795430882314</v>
      </c>
    </row>
    <row r="62" spans="1:5">
      <c r="A62" s="16">
        <v>26816</v>
      </c>
      <c r="B62" s="14">
        <v>13504.5</v>
      </c>
      <c r="C62" s="110">
        <f t="shared" si="0"/>
        <v>200.79999999999927</v>
      </c>
      <c r="D62" s="10">
        <f t="shared" si="1"/>
        <v>1.509354540466191</v>
      </c>
      <c r="E62" s="5" t="s">
        <v>29</v>
      </c>
    </row>
    <row r="63" spans="1:5">
      <c r="A63" s="13">
        <v>26908</v>
      </c>
      <c r="B63" s="14">
        <v>13552.6</v>
      </c>
      <c r="C63" s="110">
        <f t="shared" si="0"/>
        <v>198.70000000000073</v>
      </c>
      <c r="D63" s="10">
        <f t="shared" si="1"/>
        <v>1.4879548296752318</v>
      </c>
    </row>
    <row r="64" spans="1:5">
      <c r="A64" s="16">
        <v>26999</v>
      </c>
      <c r="B64" s="14">
        <v>13614.3</v>
      </c>
      <c r="C64" s="110">
        <f t="shared" si="0"/>
        <v>205</v>
      </c>
      <c r="D64" s="10">
        <f t="shared" si="1"/>
        <v>1.528789720567076</v>
      </c>
    </row>
    <row r="65" spans="1:5">
      <c r="A65" s="13">
        <v>27089</v>
      </c>
      <c r="B65" s="14">
        <v>13669.5</v>
      </c>
      <c r="C65" s="110">
        <f t="shared" si="0"/>
        <v>210.29999999999927</v>
      </c>
      <c r="D65" s="10">
        <f t="shared" si="1"/>
        <v>1.5625</v>
      </c>
    </row>
    <row r="66" spans="1:5">
      <c r="A66" s="16">
        <v>27181</v>
      </c>
      <c r="B66" s="14">
        <v>13722.6</v>
      </c>
      <c r="C66" s="110">
        <f t="shared" si="0"/>
        <v>218.10000000000036</v>
      </c>
      <c r="D66" s="10">
        <f t="shared" si="1"/>
        <v>1.6150172164834089</v>
      </c>
      <c r="E66" s="5" t="s">
        <v>30</v>
      </c>
    </row>
    <row r="67" spans="1:5">
      <c r="A67" s="13">
        <v>27273</v>
      </c>
      <c r="B67" s="14">
        <v>13772.1</v>
      </c>
      <c r="C67" s="110">
        <f t="shared" si="0"/>
        <v>219.5</v>
      </c>
      <c r="D67" s="10">
        <f t="shared" si="1"/>
        <v>1.6196154243466054</v>
      </c>
    </row>
    <row r="68" spans="1:5">
      <c r="A68" s="16">
        <v>27364</v>
      </c>
      <c r="B68" s="14">
        <v>13832</v>
      </c>
      <c r="C68" s="110">
        <f t="shared" si="0"/>
        <v>217.70000000000073</v>
      </c>
      <c r="D68" s="10">
        <f t="shared" si="1"/>
        <v>1.599053935935018</v>
      </c>
    </row>
    <row r="69" spans="1:5">
      <c r="A69" s="13">
        <v>27454</v>
      </c>
      <c r="B69" s="14">
        <v>13862.6</v>
      </c>
      <c r="C69" s="110">
        <f t="shared" si="0"/>
        <v>193.10000000000036</v>
      </c>
      <c r="D69" s="10">
        <f t="shared" si="1"/>
        <v>1.4126339661289791</v>
      </c>
    </row>
    <row r="70" spans="1:5">
      <c r="A70" s="16">
        <v>27546</v>
      </c>
      <c r="B70" s="14">
        <v>13893</v>
      </c>
      <c r="C70" s="110">
        <f t="shared" si="0"/>
        <v>170.39999999999964</v>
      </c>
      <c r="D70" s="10">
        <f t="shared" si="1"/>
        <v>1.2417471907655937</v>
      </c>
      <c r="E70" s="5" t="s">
        <v>31</v>
      </c>
    </row>
    <row r="71" spans="1:5">
      <c r="A71" s="13">
        <v>27638</v>
      </c>
      <c r="B71" s="14">
        <v>13926.8</v>
      </c>
      <c r="C71" s="110">
        <f t="shared" si="0"/>
        <v>154.69999999999891</v>
      </c>
      <c r="D71" s="10">
        <f t="shared" si="1"/>
        <v>1.1232854829691803</v>
      </c>
    </row>
    <row r="72" spans="1:5">
      <c r="A72" s="16">
        <v>27729</v>
      </c>
      <c r="B72" s="14">
        <v>13968.9</v>
      </c>
      <c r="C72" s="110">
        <f t="shared" si="0"/>
        <v>136.89999999999964</v>
      </c>
      <c r="D72" s="10">
        <f t="shared" si="1"/>
        <v>0.98973395026027333</v>
      </c>
    </row>
    <row r="73" spans="1:5">
      <c r="A73" s="13">
        <v>27820</v>
      </c>
      <c r="B73" s="14">
        <v>14004.7</v>
      </c>
      <c r="C73" s="110">
        <f t="shared" si="0"/>
        <v>142.10000000000036</v>
      </c>
      <c r="D73" s="10">
        <f t="shared" si="1"/>
        <v>1.0250602340109367</v>
      </c>
    </row>
    <row r="74" spans="1:5">
      <c r="A74" s="16">
        <v>27912</v>
      </c>
      <c r="B74" s="14">
        <v>14033.1</v>
      </c>
      <c r="C74" s="110">
        <f t="shared" si="0"/>
        <v>140.10000000000036</v>
      </c>
      <c r="D74" s="10">
        <f t="shared" si="1"/>
        <v>1.0084215072338623</v>
      </c>
      <c r="E74" s="5" t="s">
        <v>32</v>
      </c>
    </row>
    <row r="75" spans="1:5">
      <c r="A75" s="13">
        <v>28004</v>
      </c>
      <c r="B75" s="14">
        <v>14066</v>
      </c>
      <c r="C75" s="110">
        <f t="shared" si="0"/>
        <v>139.20000000000073</v>
      </c>
      <c r="D75" s="10">
        <f t="shared" si="1"/>
        <v>0.99951173277420935</v>
      </c>
    </row>
    <row r="76" spans="1:5">
      <c r="A76" s="16">
        <v>28095</v>
      </c>
      <c r="B76" s="14">
        <v>14110.1</v>
      </c>
      <c r="C76" s="110">
        <f t="shared" ref="C76:C139" si="2">B76-B72</f>
        <v>141.20000000000073</v>
      </c>
      <c r="D76" s="10">
        <f t="shared" ref="D76:D81" si="3">B76/B72*100-100</f>
        <v>1.0108168860826652</v>
      </c>
    </row>
    <row r="77" spans="1:5">
      <c r="A77" s="13">
        <v>28185</v>
      </c>
      <c r="B77" s="14">
        <v>14155.6</v>
      </c>
      <c r="C77" s="110">
        <f t="shared" si="2"/>
        <v>150.89999999999964</v>
      </c>
      <c r="D77" s="10">
        <f t="shared" si="3"/>
        <v>1.0774954122544642</v>
      </c>
    </row>
    <row r="78" spans="1:5">
      <c r="A78" s="16">
        <v>28277</v>
      </c>
      <c r="B78" s="14">
        <v>14192.2</v>
      </c>
      <c r="C78" s="110">
        <f t="shared" si="2"/>
        <v>159.10000000000036</v>
      </c>
      <c r="D78" s="10">
        <f t="shared" si="3"/>
        <v>1.1337480670700018</v>
      </c>
      <c r="E78" s="5" t="s">
        <v>33</v>
      </c>
    </row>
    <row r="79" spans="1:5">
      <c r="A79" s="13">
        <v>28369</v>
      </c>
      <c r="B79" s="14">
        <v>14231.7</v>
      </c>
      <c r="C79" s="110">
        <f t="shared" si="2"/>
        <v>165.70000000000073</v>
      </c>
      <c r="D79" s="10">
        <f>B79/B75*100-100</f>
        <v>1.1780179155410195</v>
      </c>
    </row>
    <row r="80" spans="1:5">
      <c r="A80" s="16">
        <v>28460</v>
      </c>
      <c r="B80" s="14">
        <v>14281.5</v>
      </c>
      <c r="C80" s="110">
        <f t="shared" si="2"/>
        <v>171.39999999999964</v>
      </c>
      <c r="D80" s="10">
        <f t="shared" si="3"/>
        <v>1.2147327091941236</v>
      </c>
    </row>
    <row r="81" spans="1:8">
      <c r="A81" s="13">
        <v>28550</v>
      </c>
      <c r="B81" s="14">
        <v>14330.3</v>
      </c>
      <c r="C81" s="110">
        <f t="shared" si="2"/>
        <v>174.69999999999891</v>
      </c>
      <c r="D81" s="10">
        <f t="shared" si="3"/>
        <v>1.2341405521489719</v>
      </c>
    </row>
    <row r="82" spans="1:8">
      <c r="A82" s="16">
        <v>28642</v>
      </c>
      <c r="B82" s="14">
        <v>14359.3</v>
      </c>
      <c r="C82" s="110">
        <f t="shared" si="2"/>
        <v>167.09999999999854</v>
      </c>
      <c r="D82" s="10">
        <f>B82/B78*100-100</f>
        <v>1.1774073082397223</v>
      </c>
      <c r="E82" s="5" t="s">
        <v>34</v>
      </c>
    </row>
    <row r="83" spans="1:8">
      <c r="A83" s="13">
        <v>28734</v>
      </c>
      <c r="B83" s="14">
        <v>14396.6</v>
      </c>
      <c r="C83" s="110">
        <f t="shared" si="2"/>
        <v>164.89999999999964</v>
      </c>
      <c r="D83" s="10">
        <f t="shared" ref="D83:D146" si="4">B83/B79*100-100</f>
        <v>1.1586809727579919</v>
      </c>
    </row>
    <row r="84" spans="1:8">
      <c r="A84" s="16">
        <v>28825</v>
      </c>
      <c r="B84" s="14">
        <v>14430.8</v>
      </c>
      <c r="C84" s="110">
        <f t="shared" si="2"/>
        <v>149.29999999999927</v>
      </c>
      <c r="D84" s="10">
        <f t="shared" si="4"/>
        <v>1.0454083954766702</v>
      </c>
    </row>
    <row r="85" spans="1:8">
      <c r="A85" s="13">
        <v>28915</v>
      </c>
      <c r="B85" s="14">
        <v>14478.4</v>
      </c>
      <c r="C85" s="110">
        <f t="shared" si="2"/>
        <v>148.10000000000036</v>
      </c>
      <c r="D85" s="10">
        <f t="shared" si="4"/>
        <v>1.0334745260043547</v>
      </c>
    </row>
    <row r="86" spans="1:8">
      <c r="A86" s="16">
        <v>29007</v>
      </c>
      <c r="B86" s="14">
        <v>14515.7</v>
      </c>
      <c r="C86" s="110">
        <f t="shared" si="2"/>
        <v>156.40000000000146</v>
      </c>
      <c r="D86" s="10">
        <f t="shared" si="4"/>
        <v>1.0891895844504944</v>
      </c>
      <c r="E86" s="5" t="s">
        <v>35</v>
      </c>
    </row>
    <row r="87" spans="1:8">
      <c r="A87" s="13">
        <v>29099</v>
      </c>
      <c r="B87" s="14">
        <v>14554.9</v>
      </c>
      <c r="C87" s="110">
        <f t="shared" si="2"/>
        <v>158.29999999999927</v>
      </c>
      <c r="D87" s="10">
        <f t="shared" si="4"/>
        <v>1.0995651751107829</v>
      </c>
    </row>
    <row r="88" spans="1:8">
      <c r="A88" s="16">
        <v>29190</v>
      </c>
      <c r="B88" s="14">
        <v>14602.5</v>
      </c>
      <c r="C88" s="110">
        <f t="shared" si="2"/>
        <v>171.70000000000073</v>
      </c>
      <c r="D88" s="10">
        <f t="shared" si="4"/>
        <v>1.1898162264046448</v>
      </c>
    </row>
    <row r="89" spans="1:8">
      <c r="A89" s="13">
        <v>29281</v>
      </c>
      <c r="B89" s="14">
        <v>14646.4</v>
      </c>
      <c r="C89" s="110">
        <f t="shared" si="2"/>
        <v>168</v>
      </c>
      <c r="D89" s="10">
        <f t="shared" si="4"/>
        <v>1.1603492098574293</v>
      </c>
    </row>
    <row r="90" spans="1:8">
      <c r="A90" s="16">
        <v>29373</v>
      </c>
      <c r="B90" s="14">
        <v>14695.4</v>
      </c>
      <c r="C90" s="110">
        <f t="shared" si="2"/>
        <v>179.69999999999891</v>
      </c>
      <c r="D90" s="10">
        <f t="shared" si="4"/>
        <v>1.2379699222221348</v>
      </c>
      <c r="E90" s="5" t="s">
        <v>36</v>
      </c>
    </row>
    <row r="91" spans="1:8">
      <c r="A91" s="13">
        <v>29465</v>
      </c>
      <c r="B91" s="14">
        <v>14746.6</v>
      </c>
      <c r="C91" s="110">
        <f t="shared" si="2"/>
        <v>191.70000000000073</v>
      </c>
      <c r="D91" s="10">
        <f t="shared" si="4"/>
        <v>1.3170822197335639</v>
      </c>
    </row>
    <row r="92" spans="1:8">
      <c r="A92" s="16">
        <v>29556</v>
      </c>
      <c r="B92" s="14">
        <v>14807.4</v>
      </c>
      <c r="C92" s="110">
        <f t="shared" si="2"/>
        <v>204.89999999999964</v>
      </c>
      <c r="D92" s="10">
        <f t="shared" si="4"/>
        <v>1.4031843862352389</v>
      </c>
    </row>
    <row r="93" spans="1:8">
      <c r="A93" s="13">
        <v>29646</v>
      </c>
      <c r="B93" s="14">
        <v>14874.4</v>
      </c>
      <c r="C93" s="110">
        <f t="shared" si="2"/>
        <v>228</v>
      </c>
      <c r="D93" s="10">
        <f t="shared" si="4"/>
        <v>1.5566965261088086</v>
      </c>
    </row>
    <row r="94" spans="1:8">
      <c r="A94" s="16">
        <v>29738</v>
      </c>
      <c r="B94" s="14">
        <v>14923.3</v>
      </c>
      <c r="C94" s="110">
        <f t="shared" si="2"/>
        <v>227.89999999999964</v>
      </c>
      <c r="D94" s="10">
        <f t="shared" si="4"/>
        <v>1.5508254283653287</v>
      </c>
      <c r="E94" s="5" t="s">
        <v>37</v>
      </c>
      <c r="F94" s="18">
        <v>14923260</v>
      </c>
      <c r="H94" s="14"/>
    </row>
    <row r="95" spans="1:8">
      <c r="A95" s="13">
        <v>29830</v>
      </c>
      <c r="B95" s="14">
        <v>14988.7</v>
      </c>
      <c r="C95" s="110">
        <f t="shared" si="2"/>
        <v>242.10000000000036</v>
      </c>
      <c r="D95" s="10">
        <f t="shared" si="4"/>
        <v>1.6417343658877286</v>
      </c>
      <c r="F95" s="18">
        <v>14988677</v>
      </c>
      <c r="H95" s="14"/>
    </row>
    <row r="96" spans="1:8">
      <c r="A96" s="16">
        <v>29921</v>
      </c>
      <c r="B96" s="14">
        <v>15054.1</v>
      </c>
      <c r="C96" s="110">
        <f t="shared" si="2"/>
        <v>246.70000000000073</v>
      </c>
      <c r="D96" s="10">
        <f t="shared" si="4"/>
        <v>1.6660588624606731</v>
      </c>
      <c r="F96" s="18">
        <v>15054117</v>
      </c>
      <c r="H96" s="14"/>
    </row>
    <row r="97" spans="1:8">
      <c r="A97" s="13">
        <v>30011</v>
      </c>
      <c r="B97" s="14">
        <v>15121.7</v>
      </c>
      <c r="C97" s="110">
        <f t="shared" si="2"/>
        <v>247.30000000000109</v>
      </c>
      <c r="D97" s="10">
        <f t="shared" si="4"/>
        <v>1.6625880707793215</v>
      </c>
      <c r="F97" s="18">
        <v>15121698</v>
      </c>
      <c r="H97" s="14"/>
    </row>
    <row r="98" spans="1:8">
      <c r="A98" s="16">
        <v>30103</v>
      </c>
      <c r="B98" s="14">
        <v>15184.2</v>
      </c>
      <c r="C98" s="110">
        <f t="shared" si="2"/>
        <v>260.90000000000146</v>
      </c>
      <c r="D98" s="10">
        <f t="shared" si="4"/>
        <v>1.7482728350967989</v>
      </c>
      <c r="E98" s="5" t="s">
        <v>38</v>
      </c>
      <c r="F98" s="18">
        <v>15184247</v>
      </c>
      <c r="H98" s="14"/>
    </row>
    <row r="99" spans="1:8">
      <c r="A99" s="13">
        <v>30195</v>
      </c>
      <c r="B99" s="14">
        <v>15239.3</v>
      </c>
      <c r="C99" s="110">
        <f t="shared" si="2"/>
        <v>250.59999999999854</v>
      </c>
      <c r="D99" s="10">
        <f t="shared" si="4"/>
        <v>1.6719261843922197</v>
      </c>
      <c r="F99" s="18">
        <v>15239278</v>
      </c>
      <c r="H99" s="14"/>
    </row>
    <row r="100" spans="1:8">
      <c r="A100" s="16">
        <v>30286</v>
      </c>
      <c r="B100" s="14">
        <v>15288.9</v>
      </c>
      <c r="C100" s="110">
        <f t="shared" si="2"/>
        <v>234.79999999999927</v>
      </c>
      <c r="D100" s="10">
        <f t="shared" si="4"/>
        <v>1.5597079865285792</v>
      </c>
      <c r="F100" s="18">
        <v>15288891</v>
      </c>
      <c r="H100" s="14"/>
    </row>
    <row r="101" spans="1:8">
      <c r="A101" s="13">
        <v>30376</v>
      </c>
      <c r="B101" s="14">
        <v>15346.2</v>
      </c>
      <c r="C101" s="110">
        <f t="shared" si="2"/>
        <v>224.5</v>
      </c>
      <c r="D101" s="10">
        <f t="shared" si="4"/>
        <v>1.4846214380658296</v>
      </c>
      <c r="F101" s="18">
        <v>15346242</v>
      </c>
      <c r="H101" s="14"/>
    </row>
    <row r="102" spans="1:8">
      <c r="A102" s="16">
        <v>30468</v>
      </c>
      <c r="B102" s="14">
        <v>15393.5</v>
      </c>
      <c r="C102" s="110">
        <f t="shared" si="2"/>
        <v>209.29999999999927</v>
      </c>
      <c r="D102" s="10">
        <f t="shared" si="4"/>
        <v>1.3784065014949647</v>
      </c>
      <c r="E102" s="5" t="s">
        <v>39</v>
      </c>
      <c r="F102" s="18">
        <v>15393472</v>
      </c>
      <c r="H102" s="14"/>
    </row>
    <row r="103" spans="1:8">
      <c r="A103" s="13">
        <v>30560</v>
      </c>
      <c r="B103" s="14">
        <v>15439</v>
      </c>
      <c r="C103" s="110">
        <f t="shared" si="2"/>
        <v>199.70000000000073</v>
      </c>
      <c r="D103" s="10">
        <f t="shared" si="4"/>
        <v>1.3104276443143732</v>
      </c>
      <c r="F103" s="18">
        <v>15439005</v>
      </c>
      <c r="H103" s="14"/>
    </row>
    <row r="104" spans="1:8">
      <c r="A104" s="16">
        <v>30651</v>
      </c>
      <c r="B104" s="14">
        <v>15483.5</v>
      </c>
      <c r="C104" s="110">
        <f t="shared" si="2"/>
        <v>194.60000000000036</v>
      </c>
      <c r="D104" s="10">
        <f t="shared" si="4"/>
        <v>1.2728188424281655</v>
      </c>
      <c r="F104" s="18">
        <v>15483496</v>
      </c>
      <c r="H104" s="14"/>
    </row>
    <row r="105" spans="1:8">
      <c r="A105" s="13">
        <v>30742</v>
      </c>
      <c r="B105" s="14">
        <v>15531.5</v>
      </c>
      <c r="C105" s="110">
        <f t="shared" si="2"/>
        <v>185.29999999999927</v>
      </c>
      <c r="D105" s="10">
        <f t="shared" si="4"/>
        <v>1.2074650402053919</v>
      </c>
      <c r="F105" s="18">
        <v>15531541</v>
      </c>
      <c r="H105" s="14"/>
    </row>
    <row r="106" spans="1:8">
      <c r="A106" s="16">
        <v>30834</v>
      </c>
      <c r="B106" s="14">
        <v>15579.4</v>
      </c>
      <c r="C106" s="110">
        <f t="shared" si="2"/>
        <v>185.89999999999964</v>
      </c>
      <c r="D106" s="10">
        <f t="shared" si="4"/>
        <v>1.2076525806346865</v>
      </c>
      <c r="E106" s="5" t="s">
        <v>40</v>
      </c>
      <c r="F106" s="18">
        <v>15579391</v>
      </c>
      <c r="H106" s="14"/>
    </row>
    <row r="107" spans="1:8">
      <c r="A107" s="13">
        <v>30926</v>
      </c>
      <c r="B107" s="14">
        <v>15628.5</v>
      </c>
      <c r="C107" s="110">
        <f t="shared" si="2"/>
        <v>189.5</v>
      </c>
      <c r="D107" s="10">
        <f t="shared" si="4"/>
        <v>1.2274111017553082</v>
      </c>
      <c r="F107" s="18">
        <v>15628548</v>
      </c>
      <c r="H107" s="14"/>
    </row>
    <row r="108" spans="1:8">
      <c r="A108" s="16">
        <v>31017</v>
      </c>
      <c r="B108" s="14">
        <v>15677.3</v>
      </c>
      <c r="C108" s="110">
        <f t="shared" si="2"/>
        <v>193.79999999999927</v>
      </c>
      <c r="D108" s="10">
        <f t="shared" si="4"/>
        <v>1.2516549875674059</v>
      </c>
      <c r="F108" s="18">
        <v>15677282</v>
      </c>
      <c r="H108" s="14"/>
    </row>
    <row r="109" spans="1:8">
      <c r="A109" s="13">
        <v>31107</v>
      </c>
      <c r="B109" s="14">
        <v>15736.7</v>
      </c>
      <c r="C109" s="110">
        <f t="shared" si="2"/>
        <v>205.20000000000073</v>
      </c>
      <c r="D109" s="10">
        <f t="shared" si="4"/>
        <v>1.3211859768856868</v>
      </c>
      <c r="F109" s="18">
        <v>15736665</v>
      </c>
      <c r="H109" s="14"/>
    </row>
    <row r="110" spans="1:8">
      <c r="A110" s="16">
        <v>31199</v>
      </c>
      <c r="B110" s="14">
        <v>15788.3</v>
      </c>
      <c r="C110" s="110">
        <f t="shared" si="2"/>
        <v>208.89999999999964</v>
      </c>
      <c r="D110" s="10">
        <f t="shared" si="4"/>
        <v>1.3408732043596103</v>
      </c>
      <c r="E110" s="5" t="s">
        <v>41</v>
      </c>
      <c r="F110" s="18">
        <v>15788312</v>
      </c>
      <c r="H110" s="14"/>
    </row>
    <row r="111" spans="1:8">
      <c r="A111" s="13">
        <v>31291</v>
      </c>
      <c r="B111" s="14">
        <v>15839.7</v>
      </c>
      <c r="C111" s="110">
        <f t="shared" si="2"/>
        <v>211.20000000000073</v>
      </c>
      <c r="D111" s="10">
        <f t="shared" si="4"/>
        <v>1.3513772914867133</v>
      </c>
      <c r="F111" s="18">
        <v>15839702</v>
      </c>
      <c r="H111" s="14"/>
    </row>
    <row r="112" spans="1:8">
      <c r="A112" s="16">
        <v>31382</v>
      </c>
      <c r="B112" s="14">
        <v>15900.6</v>
      </c>
      <c r="C112" s="110">
        <f t="shared" si="2"/>
        <v>223.30000000000109</v>
      </c>
      <c r="D112" s="10">
        <f t="shared" si="4"/>
        <v>1.4243524076212282</v>
      </c>
      <c r="F112" s="18">
        <v>15900566</v>
      </c>
      <c r="H112" s="14"/>
    </row>
    <row r="113" spans="1:8">
      <c r="A113" s="13">
        <v>31472</v>
      </c>
      <c r="B113" s="14">
        <v>15961.5</v>
      </c>
      <c r="C113" s="110">
        <f t="shared" si="2"/>
        <v>224.79999999999927</v>
      </c>
      <c r="D113" s="10">
        <f t="shared" si="4"/>
        <v>1.4285078828471001</v>
      </c>
      <c r="F113" s="18">
        <v>15961498</v>
      </c>
      <c r="H113" s="14"/>
    </row>
    <row r="114" spans="1:8">
      <c r="A114" s="16">
        <v>31564</v>
      </c>
      <c r="B114" s="14">
        <v>16018.4</v>
      </c>
      <c r="C114" s="110">
        <f t="shared" si="2"/>
        <v>230.10000000000036</v>
      </c>
      <c r="D114" s="10">
        <f t="shared" si="4"/>
        <v>1.4574083340195045</v>
      </c>
      <c r="E114" s="5" t="s">
        <v>42</v>
      </c>
      <c r="F114" s="18">
        <v>16018350</v>
      </c>
      <c r="H114" s="14"/>
    </row>
    <row r="115" spans="1:8">
      <c r="A115" s="13">
        <v>31656</v>
      </c>
      <c r="B115" s="14">
        <v>16075</v>
      </c>
      <c r="C115" s="110">
        <f t="shared" si="2"/>
        <v>235.29999999999927</v>
      </c>
      <c r="D115" s="10">
        <f t="shared" si="4"/>
        <v>1.4855079325997451</v>
      </c>
      <c r="F115" s="18">
        <v>16075041</v>
      </c>
      <c r="H115" s="14"/>
    </row>
    <row r="116" spans="1:8">
      <c r="A116" s="16">
        <v>31747</v>
      </c>
      <c r="B116" s="14">
        <v>16138.8</v>
      </c>
      <c r="C116" s="110">
        <f t="shared" si="2"/>
        <v>238.19999999999891</v>
      </c>
      <c r="D116" s="10">
        <f t="shared" si="4"/>
        <v>1.4980566771065185</v>
      </c>
      <c r="F116" s="18">
        <v>16138769</v>
      </c>
      <c r="H116" s="14"/>
    </row>
    <row r="117" spans="1:8">
      <c r="A117" s="13">
        <v>31837</v>
      </c>
      <c r="B117" s="14">
        <v>16204</v>
      </c>
      <c r="C117" s="110">
        <f t="shared" si="2"/>
        <v>242.5</v>
      </c>
      <c r="D117" s="10">
        <f t="shared" si="4"/>
        <v>1.5192807693512549</v>
      </c>
      <c r="F117" s="18">
        <v>16204041</v>
      </c>
      <c r="H117" s="14"/>
    </row>
    <row r="118" spans="1:8">
      <c r="A118" s="16">
        <v>31929</v>
      </c>
      <c r="B118" s="14">
        <v>16263.9</v>
      </c>
      <c r="C118" s="110">
        <f t="shared" si="2"/>
        <v>245.5</v>
      </c>
      <c r="D118" s="10">
        <f t="shared" si="4"/>
        <v>1.5326124956300191</v>
      </c>
      <c r="E118" s="5" t="s">
        <v>43</v>
      </c>
      <c r="F118" s="18">
        <v>16263874</v>
      </c>
      <c r="H118" s="14"/>
    </row>
    <row r="119" spans="1:8">
      <c r="A119" s="13">
        <v>32021</v>
      </c>
      <c r="B119" s="14">
        <v>16328.9</v>
      </c>
      <c r="C119" s="110">
        <f t="shared" si="2"/>
        <v>253.89999999999964</v>
      </c>
      <c r="D119" s="10">
        <f t="shared" si="4"/>
        <v>1.5794712286158585</v>
      </c>
      <c r="F119" s="18">
        <v>16328866</v>
      </c>
      <c r="H119" s="14"/>
    </row>
    <row r="120" spans="1:8">
      <c r="A120" s="16">
        <v>32112</v>
      </c>
      <c r="B120" s="14">
        <v>16394.599999999999</v>
      </c>
      <c r="C120" s="110">
        <f t="shared" si="2"/>
        <v>255.79999999999927</v>
      </c>
      <c r="D120" s="10">
        <f t="shared" si="4"/>
        <v>1.5850001239249565</v>
      </c>
      <c r="F120" s="18">
        <v>16394641</v>
      </c>
      <c r="H120" s="14"/>
    </row>
    <row r="121" spans="1:8">
      <c r="A121" s="13">
        <v>32203</v>
      </c>
      <c r="B121" s="14">
        <v>16471.8</v>
      </c>
      <c r="C121" s="110">
        <f t="shared" si="2"/>
        <v>267.79999999999927</v>
      </c>
      <c r="D121" s="10">
        <f t="shared" si="4"/>
        <v>1.6526783510244343</v>
      </c>
      <c r="F121" s="18">
        <v>16471767</v>
      </c>
      <c r="H121" s="14"/>
    </row>
    <row r="122" spans="1:8">
      <c r="A122" s="16">
        <v>32295</v>
      </c>
      <c r="B122" s="14">
        <v>16532.2</v>
      </c>
      <c r="C122" s="110">
        <f t="shared" si="2"/>
        <v>268.30000000000109</v>
      </c>
      <c r="D122" s="10">
        <f t="shared" si="4"/>
        <v>1.6496658243103042</v>
      </c>
      <c r="E122" s="5" t="s">
        <v>44</v>
      </c>
      <c r="F122" s="18">
        <v>16532164</v>
      </c>
      <c r="H122" s="14"/>
    </row>
    <row r="123" spans="1:8">
      <c r="A123" s="13">
        <v>32387</v>
      </c>
      <c r="B123" s="14">
        <v>16612.599999999999</v>
      </c>
      <c r="C123" s="110">
        <f t="shared" si="2"/>
        <v>283.69999999999891</v>
      </c>
      <c r="D123" s="10">
        <f t="shared" si="4"/>
        <v>1.7374103583217391</v>
      </c>
      <c r="F123" s="18">
        <v>16612639</v>
      </c>
      <c r="H123" s="14"/>
    </row>
    <row r="124" spans="1:8">
      <c r="A124" s="16">
        <v>32478</v>
      </c>
      <c r="B124" s="14">
        <v>16687.099999999999</v>
      </c>
      <c r="C124" s="110">
        <f t="shared" si="2"/>
        <v>292.5</v>
      </c>
      <c r="D124" s="10">
        <f t="shared" si="4"/>
        <v>1.7841240408427126</v>
      </c>
      <c r="F124" s="18">
        <v>16687082</v>
      </c>
      <c r="H124" s="14"/>
    </row>
    <row r="125" spans="1:8">
      <c r="A125" s="13">
        <v>32568</v>
      </c>
      <c r="B125" s="14">
        <v>16764</v>
      </c>
      <c r="C125" s="110">
        <f t="shared" si="2"/>
        <v>292.20000000000073</v>
      </c>
      <c r="D125" s="10">
        <f t="shared" si="4"/>
        <v>1.7739409172039586</v>
      </c>
      <c r="F125" s="18">
        <v>16764042</v>
      </c>
      <c r="H125" s="14"/>
    </row>
    <row r="126" spans="1:8">
      <c r="A126" s="16">
        <v>32660</v>
      </c>
      <c r="B126" s="14">
        <v>16814.400000000001</v>
      </c>
      <c r="C126" s="110">
        <f t="shared" si="2"/>
        <v>282.20000000000073</v>
      </c>
      <c r="D126" s="10">
        <f t="shared" si="4"/>
        <v>1.7069718488767336</v>
      </c>
      <c r="E126" s="5" t="s">
        <v>45</v>
      </c>
      <c r="F126" s="18">
        <v>16814416</v>
      </c>
      <c r="H126" s="14"/>
    </row>
    <row r="127" spans="1:8">
      <c r="A127" s="13">
        <v>32752</v>
      </c>
      <c r="B127" s="14">
        <v>16872</v>
      </c>
      <c r="C127" s="110">
        <f t="shared" si="2"/>
        <v>259.40000000000146</v>
      </c>
      <c r="D127" s="10">
        <f t="shared" si="4"/>
        <v>1.5614653937372935</v>
      </c>
      <c r="F127" s="18">
        <v>16872038</v>
      </c>
      <c r="H127" s="14"/>
    </row>
    <row r="128" spans="1:8">
      <c r="A128" s="16">
        <v>32843</v>
      </c>
      <c r="B128" s="14">
        <v>16936.7</v>
      </c>
      <c r="C128" s="110">
        <f t="shared" si="2"/>
        <v>249.60000000000218</v>
      </c>
      <c r="D128" s="10">
        <f t="shared" si="4"/>
        <v>1.4957661906502864</v>
      </c>
      <c r="F128" s="18">
        <v>16936723</v>
      </c>
      <c r="H128" s="14"/>
    </row>
    <row r="129" spans="1:8">
      <c r="A129" s="13">
        <v>32933</v>
      </c>
      <c r="B129" s="14">
        <v>17005.599999999999</v>
      </c>
      <c r="C129" s="110">
        <f t="shared" si="2"/>
        <v>241.59999999999854</v>
      </c>
      <c r="D129" s="10">
        <f t="shared" si="4"/>
        <v>1.4411834884275692</v>
      </c>
      <c r="F129" s="18">
        <v>17005636</v>
      </c>
      <c r="H129" s="14"/>
    </row>
    <row r="130" spans="1:8">
      <c r="A130" s="16">
        <v>33025</v>
      </c>
      <c r="B130" s="14">
        <v>17065.099999999999</v>
      </c>
      <c r="C130" s="110">
        <f t="shared" si="2"/>
        <v>250.69999999999709</v>
      </c>
      <c r="D130" s="10">
        <f t="shared" si="4"/>
        <v>1.4909839185459788</v>
      </c>
      <c r="E130" s="5" t="s">
        <v>46</v>
      </c>
      <c r="F130" s="18">
        <v>17065128</v>
      </c>
      <c r="H130" s="14"/>
    </row>
    <row r="131" spans="1:8">
      <c r="A131" s="13">
        <v>33117</v>
      </c>
      <c r="B131" s="14">
        <v>17121.099999999999</v>
      </c>
      <c r="C131" s="110">
        <f t="shared" si="2"/>
        <v>249.09999999999854</v>
      </c>
      <c r="D131" s="10">
        <f t="shared" si="4"/>
        <v>1.4764106211474513</v>
      </c>
      <c r="F131" s="18">
        <v>17121132</v>
      </c>
      <c r="H131" s="14"/>
    </row>
    <row r="132" spans="1:8">
      <c r="A132" s="16">
        <v>33208</v>
      </c>
      <c r="B132" s="14">
        <v>17169.8</v>
      </c>
      <c r="C132" s="110">
        <f t="shared" si="2"/>
        <v>233.09999999999854</v>
      </c>
      <c r="D132" s="10">
        <f t="shared" si="4"/>
        <v>1.3763011684684727</v>
      </c>
      <c r="F132" s="18">
        <v>17169768</v>
      </c>
      <c r="H132" s="14"/>
    </row>
    <row r="133" spans="1:8">
      <c r="A133" s="13">
        <v>33298</v>
      </c>
      <c r="B133" s="14">
        <v>17237.400000000001</v>
      </c>
      <c r="C133" s="110">
        <f t="shared" si="2"/>
        <v>231.80000000000291</v>
      </c>
      <c r="D133" s="10">
        <f t="shared" si="4"/>
        <v>1.3630803970456924</v>
      </c>
      <c r="F133" s="18">
        <v>17237424</v>
      </c>
      <c r="H133" s="14"/>
    </row>
    <row r="134" spans="1:8">
      <c r="A134" s="16">
        <v>33390</v>
      </c>
      <c r="B134" s="14">
        <v>17284</v>
      </c>
      <c r="C134" s="110">
        <f t="shared" si="2"/>
        <v>218.90000000000146</v>
      </c>
      <c r="D134" s="10">
        <f t="shared" si="4"/>
        <v>1.2827349385588178</v>
      </c>
      <c r="E134" s="5" t="s">
        <v>47</v>
      </c>
      <c r="F134" s="18">
        <v>17284036</v>
      </c>
      <c r="H134" s="14"/>
    </row>
    <row r="135" spans="1:8">
      <c r="A135" s="13">
        <v>33482</v>
      </c>
      <c r="B135" s="14">
        <v>17338.900000000001</v>
      </c>
      <c r="C135" s="110">
        <f t="shared" si="2"/>
        <v>217.80000000000291</v>
      </c>
      <c r="D135" s="10">
        <f t="shared" si="4"/>
        <v>1.2721145253517818</v>
      </c>
      <c r="F135" s="18">
        <v>17338859</v>
      </c>
      <c r="H135" s="14"/>
    </row>
    <row r="136" spans="1:8">
      <c r="A136" s="16">
        <v>33573</v>
      </c>
      <c r="B136" s="14">
        <v>17379</v>
      </c>
      <c r="C136" s="110">
        <f t="shared" si="2"/>
        <v>209.20000000000073</v>
      </c>
      <c r="D136" s="10">
        <f t="shared" si="4"/>
        <v>1.2184183857703772</v>
      </c>
      <c r="F136" s="18">
        <v>17378981</v>
      </c>
      <c r="H136" s="14"/>
    </row>
    <row r="137" spans="1:8">
      <c r="A137" s="13">
        <v>33664</v>
      </c>
      <c r="B137" s="14">
        <v>17441.3</v>
      </c>
      <c r="C137" s="110">
        <f t="shared" si="2"/>
        <v>203.89999999999782</v>
      </c>
      <c r="D137" s="10">
        <f t="shared" si="4"/>
        <v>1.1828930117070797</v>
      </c>
      <c r="F137" s="18">
        <v>17441287</v>
      </c>
      <c r="H137" s="14"/>
    </row>
    <row r="138" spans="1:8">
      <c r="A138" s="16">
        <v>33756</v>
      </c>
      <c r="B138" s="14">
        <v>17478.599999999999</v>
      </c>
      <c r="C138" s="110">
        <f t="shared" si="2"/>
        <v>194.59999999999854</v>
      </c>
      <c r="D138" s="10">
        <f t="shared" si="4"/>
        <v>1.1258967831520437</v>
      </c>
      <c r="E138" s="5" t="s">
        <v>48</v>
      </c>
      <c r="F138" s="18">
        <v>17478635</v>
      </c>
      <c r="H138" s="14"/>
    </row>
    <row r="139" spans="1:8">
      <c r="A139" s="13">
        <v>33848</v>
      </c>
      <c r="B139" s="14">
        <v>17523.3</v>
      </c>
      <c r="C139" s="110">
        <f t="shared" si="2"/>
        <v>184.39999999999782</v>
      </c>
      <c r="D139" s="10">
        <f t="shared" si="4"/>
        <v>1.0635046052517509</v>
      </c>
      <c r="F139" s="18">
        <v>17523303</v>
      </c>
      <c r="H139" s="14"/>
    </row>
    <row r="140" spans="1:8">
      <c r="A140" s="16">
        <v>33939</v>
      </c>
      <c r="B140" s="14">
        <v>17557.099999999999</v>
      </c>
      <c r="C140" s="110">
        <f t="shared" ref="C140:C203" si="5">B140-B136</f>
        <v>178.09999999999854</v>
      </c>
      <c r="D140" s="10">
        <f t="shared" si="4"/>
        <v>1.0248000460325528</v>
      </c>
      <c r="F140" s="18">
        <v>17557133</v>
      </c>
      <c r="H140" s="14"/>
    </row>
    <row r="141" spans="1:8">
      <c r="A141" s="13">
        <v>34029</v>
      </c>
      <c r="B141" s="14">
        <v>17609.599999999999</v>
      </c>
      <c r="C141" s="110">
        <f t="shared" si="5"/>
        <v>168.29999999999927</v>
      </c>
      <c r="D141" s="10">
        <f t="shared" si="4"/>
        <v>0.9649510070923526</v>
      </c>
      <c r="F141" s="18">
        <v>17609552</v>
      </c>
      <c r="H141" s="14"/>
    </row>
    <row r="142" spans="1:8">
      <c r="A142" s="16">
        <v>34121</v>
      </c>
      <c r="B142" s="14">
        <v>17634.8</v>
      </c>
      <c r="C142" s="110">
        <f t="shared" si="5"/>
        <v>156.20000000000073</v>
      </c>
      <c r="D142" s="10">
        <f t="shared" si="4"/>
        <v>0.89366425228564594</v>
      </c>
      <c r="E142" s="5" t="s">
        <v>49</v>
      </c>
      <c r="F142" s="18">
        <v>17634808</v>
      </c>
      <c r="H142" s="14"/>
    </row>
    <row r="143" spans="1:8">
      <c r="A143" s="13">
        <v>34213</v>
      </c>
      <c r="B143" s="14">
        <v>17683.7</v>
      </c>
      <c r="C143" s="110">
        <f t="shared" si="5"/>
        <v>160.40000000000146</v>
      </c>
      <c r="D143" s="10">
        <f t="shared" si="4"/>
        <v>0.91535270183126727</v>
      </c>
      <c r="F143" s="18">
        <v>17683713</v>
      </c>
      <c r="H143" s="14"/>
    </row>
    <row r="144" spans="1:8">
      <c r="A144" s="16">
        <v>34304</v>
      </c>
      <c r="B144" s="14">
        <v>17719.099999999999</v>
      </c>
      <c r="C144" s="110">
        <f t="shared" si="5"/>
        <v>162</v>
      </c>
      <c r="D144" s="10">
        <f t="shared" si="4"/>
        <v>0.92270363556623636</v>
      </c>
      <c r="F144" s="18">
        <v>17719090</v>
      </c>
      <c r="H144" s="14"/>
    </row>
    <row r="145" spans="1:8">
      <c r="A145" s="13">
        <v>34394</v>
      </c>
      <c r="B145" s="14">
        <v>17772.099999999999</v>
      </c>
      <c r="C145" s="110">
        <f t="shared" si="5"/>
        <v>162.5</v>
      </c>
      <c r="D145" s="10">
        <f t="shared" si="4"/>
        <v>0.92279211339270262</v>
      </c>
      <c r="F145" s="18">
        <v>17772078</v>
      </c>
      <c r="H145" s="14"/>
    </row>
    <row r="146" spans="1:8">
      <c r="A146" s="16">
        <v>34486</v>
      </c>
      <c r="B146" s="14">
        <v>17805.5</v>
      </c>
      <c r="C146" s="110">
        <f t="shared" si="5"/>
        <v>170.70000000000073</v>
      </c>
      <c r="D146" s="10">
        <f t="shared" si="4"/>
        <v>0.96797241817316149</v>
      </c>
      <c r="E146" s="5" t="s">
        <v>50</v>
      </c>
      <c r="F146" s="18">
        <v>17805468</v>
      </c>
      <c r="H146" s="14"/>
    </row>
    <row r="147" spans="1:8">
      <c r="A147" s="13">
        <v>34578</v>
      </c>
      <c r="B147" s="14">
        <v>17859.3</v>
      </c>
      <c r="C147" s="110">
        <f t="shared" si="5"/>
        <v>175.59999999999854</v>
      </c>
      <c r="D147" s="10">
        <f t="shared" ref="D147:D210" si="6">B147/B143*100-100</f>
        <v>0.99300485758068646</v>
      </c>
      <c r="F147" s="18">
        <v>17859257</v>
      </c>
      <c r="H147" s="14"/>
    </row>
    <row r="148" spans="1:8">
      <c r="A148" s="16">
        <v>34669</v>
      </c>
      <c r="B148" s="14">
        <v>17893.400000000001</v>
      </c>
      <c r="C148" s="110">
        <f t="shared" si="5"/>
        <v>174.30000000000291</v>
      </c>
      <c r="D148" s="10">
        <f t="shared" si="6"/>
        <v>0.98368427290327531</v>
      </c>
      <c r="F148" s="18">
        <v>17893433</v>
      </c>
      <c r="H148" s="14"/>
    </row>
    <row r="149" spans="1:8">
      <c r="A149" s="13">
        <v>34759</v>
      </c>
      <c r="B149" s="14">
        <v>17951.599999999999</v>
      </c>
      <c r="C149" s="110">
        <f t="shared" si="5"/>
        <v>179.5</v>
      </c>
      <c r="D149" s="10">
        <f t="shared" si="6"/>
        <v>1.0100100719667324</v>
      </c>
      <c r="F149" s="18">
        <v>17951550</v>
      </c>
      <c r="H149" s="14"/>
    </row>
    <row r="150" spans="1:8">
      <c r="A150" s="16">
        <v>34851</v>
      </c>
      <c r="B150" s="14">
        <v>18004.900000000001</v>
      </c>
      <c r="C150" s="110">
        <f t="shared" si="5"/>
        <v>199.40000000000146</v>
      </c>
      <c r="D150" s="10">
        <f t="shared" si="6"/>
        <v>1.1198786891690986</v>
      </c>
      <c r="E150" s="5" t="s">
        <v>51</v>
      </c>
      <c r="F150" s="18">
        <v>18004882</v>
      </c>
      <c r="H150" s="14"/>
    </row>
    <row r="151" spans="1:8">
      <c r="A151" s="13">
        <v>34943</v>
      </c>
      <c r="B151" s="14">
        <v>18062.2</v>
      </c>
      <c r="C151" s="110">
        <f t="shared" si="5"/>
        <v>202.90000000000146</v>
      </c>
      <c r="D151" s="10">
        <f t="shared" si="6"/>
        <v>1.1361027587867483</v>
      </c>
      <c r="F151" s="18">
        <v>18062176</v>
      </c>
      <c r="H151" s="14"/>
    </row>
    <row r="152" spans="1:8">
      <c r="A152" s="16">
        <v>35034</v>
      </c>
      <c r="B152" s="14">
        <v>18119.599999999999</v>
      </c>
      <c r="C152" s="110">
        <f t="shared" si="5"/>
        <v>226.19999999999709</v>
      </c>
      <c r="D152" s="10">
        <f t="shared" si="6"/>
        <v>1.2641532632143679</v>
      </c>
      <c r="F152" s="18">
        <v>18119616</v>
      </c>
      <c r="H152" s="14"/>
    </row>
    <row r="153" spans="1:8">
      <c r="A153" s="13">
        <v>35125</v>
      </c>
      <c r="B153" s="14">
        <v>18176</v>
      </c>
      <c r="C153" s="110">
        <f t="shared" si="5"/>
        <v>224.40000000000146</v>
      </c>
      <c r="D153" s="10">
        <f t="shared" si="6"/>
        <v>1.2500278526705273</v>
      </c>
      <c r="F153" s="18">
        <v>18175986</v>
      </c>
      <c r="H153" s="14"/>
    </row>
    <row r="154" spans="1:8">
      <c r="A154" s="16">
        <v>35217</v>
      </c>
      <c r="B154" s="14">
        <v>18224.8</v>
      </c>
      <c r="C154" s="110">
        <f t="shared" si="5"/>
        <v>219.89999999999782</v>
      </c>
      <c r="D154" s="10">
        <f t="shared" si="6"/>
        <v>1.2213341923587251</v>
      </c>
      <c r="E154" s="5" t="s">
        <v>52</v>
      </c>
      <c r="F154" s="18">
        <v>18224767</v>
      </c>
      <c r="H154" s="14"/>
    </row>
    <row r="155" spans="1:8">
      <c r="A155" s="13">
        <v>35309</v>
      </c>
      <c r="B155" s="14">
        <v>18281.3</v>
      </c>
      <c r="C155" s="110">
        <f t="shared" si="5"/>
        <v>219.09999999999854</v>
      </c>
      <c r="D155" s="10">
        <f t="shared" si="6"/>
        <v>1.2130305278426761</v>
      </c>
      <c r="F155" s="18">
        <v>18281323</v>
      </c>
      <c r="H155" s="14"/>
    </row>
    <row r="156" spans="1:8">
      <c r="A156" s="16">
        <v>35400</v>
      </c>
      <c r="B156" s="14">
        <v>18330.099999999999</v>
      </c>
      <c r="C156" s="110">
        <f t="shared" si="5"/>
        <v>210.5</v>
      </c>
      <c r="D156" s="10">
        <f t="shared" si="6"/>
        <v>1.1617254244023201</v>
      </c>
      <c r="F156" s="18">
        <v>18330079</v>
      </c>
      <c r="H156" s="14"/>
    </row>
    <row r="157" spans="1:8">
      <c r="A157" s="16">
        <v>35490</v>
      </c>
      <c r="B157" s="14">
        <v>18388.7</v>
      </c>
      <c r="C157" s="110">
        <f t="shared" si="5"/>
        <v>212.70000000000073</v>
      </c>
      <c r="D157" s="10">
        <f t="shared" si="6"/>
        <v>1.1702244718309913</v>
      </c>
      <c r="F157" s="18">
        <v>18388710</v>
      </c>
      <c r="H157" s="14"/>
    </row>
    <row r="158" spans="1:8">
      <c r="A158" s="13">
        <v>35582</v>
      </c>
      <c r="B158" s="14">
        <v>18423</v>
      </c>
      <c r="C158" s="110">
        <f t="shared" si="5"/>
        <v>198.20000000000073</v>
      </c>
      <c r="D158" s="10">
        <f t="shared" si="6"/>
        <v>1.0875290812519154</v>
      </c>
      <c r="E158" s="5" t="s">
        <v>53</v>
      </c>
      <c r="F158" s="18">
        <v>18423037</v>
      </c>
      <c r="H158" s="14"/>
    </row>
    <row r="159" spans="1:8">
      <c r="A159" s="16">
        <v>35674</v>
      </c>
      <c r="B159" s="14">
        <v>18468.7</v>
      </c>
      <c r="C159" s="110">
        <f t="shared" si="5"/>
        <v>187.40000000000146</v>
      </c>
      <c r="D159" s="10">
        <f t="shared" si="6"/>
        <v>1.0250912134257533</v>
      </c>
      <c r="F159" s="18">
        <v>18468718</v>
      </c>
      <c r="H159" s="14"/>
    </row>
    <row r="160" spans="1:8">
      <c r="A160" s="16">
        <v>35765</v>
      </c>
      <c r="B160" s="14">
        <v>18510</v>
      </c>
      <c r="C160" s="110">
        <f t="shared" si="5"/>
        <v>179.90000000000146</v>
      </c>
      <c r="D160" s="10">
        <f t="shared" si="6"/>
        <v>0.98144581862619873</v>
      </c>
      <c r="F160" s="18">
        <v>18510004</v>
      </c>
      <c r="H160" s="14"/>
    </row>
    <row r="161" spans="1:8">
      <c r="A161" s="13">
        <v>35855</v>
      </c>
      <c r="B161" s="14">
        <v>18572.400000000001</v>
      </c>
      <c r="C161" s="110">
        <f t="shared" si="5"/>
        <v>183.70000000000073</v>
      </c>
      <c r="D161" s="10">
        <f t="shared" si="6"/>
        <v>0.99898307112520968</v>
      </c>
      <c r="F161" s="18">
        <v>18572416</v>
      </c>
      <c r="H161" s="14"/>
    </row>
    <row r="162" spans="1:8">
      <c r="A162" s="16">
        <v>35947</v>
      </c>
      <c r="B162" s="14">
        <v>18607.599999999999</v>
      </c>
      <c r="C162" s="110">
        <f t="shared" si="5"/>
        <v>184.59999999999854</v>
      </c>
      <c r="D162" s="10">
        <f t="shared" si="6"/>
        <v>1.0020083591163313</v>
      </c>
      <c r="E162" s="5" t="s">
        <v>54</v>
      </c>
      <c r="F162" s="18">
        <v>18607584</v>
      </c>
      <c r="H162" s="14"/>
    </row>
    <row r="163" spans="1:8">
      <c r="A163" s="16">
        <v>36039</v>
      </c>
      <c r="B163" s="14">
        <v>18658.400000000001</v>
      </c>
      <c r="C163" s="110">
        <f t="shared" si="5"/>
        <v>189.70000000000073</v>
      </c>
      <c r="D163" s="10">
        <f t="shared" si="6"/>
        <v>1.0271432206923095</v>
      </c>
      <c r="F163" s="18">
        <v>18658381</v>
      </c>
      <c r="H163" s="14"/>
    </row>
    <row r="164" spans="1:8">
      <c r="A164" s="13">
        <v>36130</v>
      </c>
      <c r="B164" s="14">
        <v>18705.599999999999</v>
      </c>
      <c r="C164" s="110">
        <f t="shared" si="5"/>
        <v>195.59999999999854</v>
      </c>
      <c r="D164" s="10">
        <f t="shared" si="6"/>
        <v>1.0567260940032241</v>
      </c>
      <c r="F164" s="18">
        <v>18705620</v>
      </c>
      <c r="H164" s="14"/>
    </row>
    <row r="165" spans="1:8">
      <c r="A165" s="16">
        <v>36220</v>
      </c>
      <c r="B165" s="14">
        <v>18770.5</v>
      </c>
      <c r="C165" s="110">
        <f t="shared" si="5"/>
        <v>198.09999999999854</v>
      </c>
      <c r="D165" s="10">
        <f t="shared" si="6"/>
        <v>1.0666365143976861</v>
      </c>
      <c r="F165" s="18">
        <v>18770525</v>
      </c>
      <c r="H165" s="14"/>
    </row>
    <row r="166" spans="1:8">
      <c r="A166" s="16">
        <v>36312</v>
      </c>
      <c r="B166" s="14">
        <v>18812.3</v>
      </c>
      <c r="C166" s="110">
        <f t="shared" si="5"/>
        <v>204.70000000000073</v>
      </c>
      <c r="D166" s="10">
        <f t="shared" si="6"/>
        <v>1.1000881360304362</v>
      </c>
      <c r="E166" s="5" t="s">
        <v>55</v>
      </c>
      <c r="F166" s="18">
        <v>18812264</v>
      </c>
      <c r="H166" s="14"/>
    </row>
    <row r="167" spans="1:8">
      <c r="A167" s="13">
        <v>36404</v>
      </c>
      <c r="B167" s="14">
        <v>18867.7</v>
      </c>
      <c r="C167" s="110">
        <f t="shared" si="5"/>
        <v>209.29999999999927</v>
      </c>
      <c r="D167" s="10">
        <f t="shared" si="6"/>
        <v>1.1217467735711466</v>
      </c>
      <c r="F167" s="18">
        <v>18867680</v>
      </c>
      <c r="H167" s="14"/>
    </row>
    <row r="168" spans="1:8">
      <c r="A168" s="16">
        <v>36495</v>
      </c>
      <c r="B168" s="14">
        <v>18919.2</v>
      </c>
      <c r="C168" s="110">
        <f t="shared" si="5"/>
        <v>213.60000000000218</v>
      </c>
      <c r="D168" s="10">
        <f t="shared" si="6"/>
        <v>1.1419040287400577</v>
      </c>
      <c r="F168" s="18">
        <v>18919210</v>
      </c>
      <c r="H168" s="14"/>
    </row>
    <row r="169" spans="1:8">
      <c r="A169" s="16">
        <v>36586</v>
      </c>
      <c r="B169" s="14">
        <v>18986.7</v>
      </c>
      <c r="C169" s="110">
        <f t="shared" si="5"/>
        <v>216.20000000000073</v>
      </c>
      <c r="D169" s="10">
        <f t="shared" si="6"/>
        <v>1.1518073572893712</v>
      </c>
      <c r="F169" s="18">
        <v>18986711</v>
      </c>
      <c r="H169" s="14"/>
    </row>
    <row r="170" spans="1:8">
      <c r="A170" s="13">
        <v>36678</v>
      </c>
      <c r="B170" s="14">
        <v>19028.8</v>
      </c>
      <c r="C170" s="110">
        <f t="shared" si="5"/>
        <v>216.5</v>
      </c>
      <c r="D170" s="10">
        <f t="shared" si="6"/>
        <v>1.1508427996576671</v>
      </c>
      <c r="E170" s="5" t="s">
        <v>56</v>
      </c>
      <c r="F170" s="18">
        <v>19028802</v>
      </c>
      <c r="H170" s="14"/>
    </row>
    <row r="171" spans="1:8">
      <c r="A171" s="16">
        <v>36770</v>
      </c>
      <c r="B171" s="14">
        <v>19086</v>
      </c>
      <c r="C171" s="110">
        <f t="shared" si="5"/>
        <v>218.29999999999927</v>
      </c>
      <c r="D171" s="10">
        <f t="shared" si="6"/>
        <v>1.1570037683448504</v>
      </c>
      <c r="F171" s="18">
        <v>19086040</v>
      </c>
      <c r="H171" s="14"/>
    </row>
    <row r="172" spans="1:8">
      <c r="A172" s="13">
        <v>36861</v>
      </c>
      <c r="B172" s="14">
        <v>19141</v>
      </c>
      <c r="C172" s="110">
        <f t="shared" si="5"/>
        <v>221.79999999999927</v>
      </c>
      <c r="D172" s="10">
        <f t="shared" si="6"/>
        <v>1.1723540107404062</v>
      </c>
      <c r="F172" s="18">
        <v>19141036</v>
      </c>
      <c r="H172" s="14"/>
    </row>
    <row r="173" spans="1:8">
      <c r="A173" s="16">
        <v>36951</v>
      </c>
      <c r="B173" s="14">
        <v>19225.2</v>
      </c>
      <c r="C173" s="110">
        <f t="shared" si="5"/>
        <v>238.5</v>
      </c>
      <c r="D173" s="10">
        <f t="shared" si="6"/>
        <v>1.2561424576150699</v>
      </c>
      <c r="F173" s="18">
        <v>19225181</v>
      </c>
      <c r="H173" s="14"/>
    </row>
    <row r="174" spans="1:8">
      <c r="A174" s="13">
        <v>37043</v>
      </c>
      <c r="B174" s="14">
        <v>19274.7</v>
      </c>
      <c r="C174" s="110">
        <f t="shared" si="5"/>
        <v>245.90000000000146</v>
      </c>
      <c r="D174" s="10">
        <f t="shared" si="6"/>
        <v>1.2922517447237993</v>
      </c>
      <c r="E174" s="5" t="s">
        <v>57</v>
      </c>
      <c r="F174" s="18">
        <v>19274701</v>
      </c>
      <c r="H174" s="14"/>
    </row>
    <row r="175" spans="1:8">
      <c r="A175" s="16">
        <v>37135</v>
      </c>
      <c r="B175" s="14">
        <v>19329.099999999999</v>
      </c>
      <c r="C175" s="110">
        <f t="shared" si="5"/>
        <v>243.09999999999854</v>
      </c>
      <c r="D175" s="10">
        <f t="shared" si="6"/>
        <v>1.2737084774179834</v>
      </c>
      <c r="F175" s="18">
        <v>19329107</v>
      </c>
      <c r="H175" s="14"/>
    </row>
    <row r="176" spans="1:8">
      <c r="A176" s="13">
        <v>37226</v>
      </c>
      <c r="B176" s="14">
        <v>19386.5</v>
      </c>
      <c r="C176" s="110">
        <f t="shared" si="5"/>
        <v>245.5</v>
      </c>
      <c r="D176" s="10">
        <f t="shared" si="6"/>
        <v>1.2825871166605651</v>
      </c>
      <c r="F176" s="18">
        <v>19386461</v>
      </c>
      <c r="H176" s="14"/>
    </row>
    <row r="177" spans="1:8">
      <c r="A177" s="16">
        <v>37316</v>
      </c>
      <c r="B177" s="14">
        <v>19453.400000000001</v>
      </c>
      <c r="C177" s="110">
        <f t="shared" si="5"/>
        <v>228.20000000000073</v>
      </c>
      <c r="D177" s="10">
        <f t="shared" si="6"/>
        <v>1.1869837504941501</v>
      </c>
      <c r="F177" s="18">
        <v>19453350</v>
      </c>
      <c r="H177" s="14"/>
    </row>
    <row r="178" spans="1:8">
      <c r="A178" s="13">
        <v>37408</v>
      </c>
      <c r="B178" s="14">
        <v>19495.2</v>
      </c>
      <c r="C178" s="110">
        <f t="shared" si="5"/>
        <v>220.5</v>
      </c>
      <c r="D178" s="10">
        <f t="shared" si="6"/>
        <v>1.1439866768354392</v>
      </c>
      <c r="E178" s="5" t="s">
        <v>58</v>
      </c>
      <c r="F178" s="18">
        <v>19495210</v>
      </c>
      <c r="H178" s="14"/>
    </row>
    <row r="179" spans="1:8">
      <c r="A179" s="16">
        <v>37500</v>
      </c>
      <c r="B179" s="14">
        <v>19548.900000000001</v>
      </c>
      <c r="C179" s="110">
        <f t="shared" si="5"/>
        <v>219.80000000000291</v>
      </c>
      <c r="D179" s="10">
        <f t="shared" si="6"/>
        <v>1.1371455473871066</v>
      </c>
      <c r="F179" s="18">
        <v>19548871</v>
      </c>
      <c r="H179" s="14"/>
    </row>
    <row r="180" spans="1:8">
      <c r="A180" s="13">
        <v>37591</v>
      </c>
      <c r="B180" s="14">
        <v>19605.400000000001</v>
      </c>
      <c r="C180" s="110">
        <f t="shared" si="5"/>
        <v>218.90000000000146</v>
      </c>
      <c r="D180" s="10">
        <f t="shared" si="6"/>
        <v>1.1291362546101738</v>
      </c>
      <c r="F180" s="18">
        <v>19605441</v>
      </c>
      <c r="H180" s="14"/>
    </row>
    <row r="181" spans="1:8">
      <c r="A181" s="16">
        <v>37681</v>
      </c>
      <c r="B181" s="14">
        <v>19676.599999999999</v>
      </c>
      <c r="C181" s="110">
        <f t="shared" si="5"/>
        <v>223.19999999999709</v>
      </c>
      <c r="D181" s="10">
        <f t="shared" si="6"/>
        <v>1.147357274306799</v>
      </c>
      <c r="F181" s="18">
        <v>19676628</v>
      </c>
      <c r="H181" s="14"/>
    </row>
    <row r="182" spans="1:8">
      <c r="A182" s="13">
        <v>37773</v>
      </c>
      <c r="B182" s="14">
        <v>19720.7</v>
      </c>
      <c r="C182" s="110">
        <f t="shared" si="5"/>
        <v>225.5</v>
      </c>
      <c r="D182" s="10">
        <f t="shared" si="6"/>
        <v>1.1566949813287266</v>
      </c>
      <c r="E182" s="5" t="s">
        <v>59</v>
      </c>
      <c r="F182" s="18">
        <v>19720737</v>
      </c>
      <c r="H182" s="14"/>
    </row>
    <row r="183" spans="1:8">
      <c r="A183" s="16">
        <v>37865</v>
      </c>
      <c r="B183" s="14">
        <v>19773.400000000001</v>
      </c>
      <c r="C183" s="110">
        <f t="shared" si="5"/>
        <v>224.5</v>
      </c>
      <c r="D183" s="10">
        <f t="shared" si="6"/>
        <v>1.148402211889163</v>
      </c>
      <c r="F183" s="18">
        <v>19773429</v>
      </c>
      <c r="H183" s="14"/>
    </row>
    <row r="184" spans="1:8">
      <c r="A184" s="13">
        <v>37956</v>
      </c>
      <c r="B184" s="14">
        <v>19827.2</v>
      </c>
      <c r="C184" s="110">
        <f t="shared" si="5"/>
        <v>221.79999999999927</v>
      </c>
      <c r="D184" s="10">
        <f t="shared" si="6"/>
        <v>1.1313209625919427</v>
      </c>
      <c r="F184" s="18">
        <v>19827155</v>
      </c>
      <c r="H184" s="14"/>
    </row>
    <row r="185" spans="1:8">
      <c r="A185" s="16">
        <v>38047</v>
      </c>
      <c r="B185" s="14">
        <v>19894.099999999999</v>
      </c>
      <c r="C185" s="110">
        <f t="shared" si="5"/>
        <v>217.5</v>
      </c>
      <c r="D185" s="10">
        <f t="shared" si="6"/>
        <v>1.1053738958966477</v>
      </c>
      <c r="F185" s="18">
        <v>19894105</v>
      </c>
      <c r="H185" s="14"/>
    </row>
    <row r="186" spans="1:8">
      <c r="A186" s="13">
        <v>38139</v>
      </c>
      <c r="B186" s="14">
        <v>19932.7</v>
      </c>
      <c r="C186" s="110">
        <f t="shared" si="5"/>
        <v>212</v>
      </c>
      <c r="D186" s="10">
        <f t="shared" si="6"/>
        <v>1.0750125502644607</v>
      </c>
      <c r="E186" s="5" t="s">
        <v>60</v>
      </c>
      <c r="F186" s="18">
        <v>19932722</v>
      </c>
      <c r="H186" s="14"/>
    </row>
    <row r="187" spans="1:8">
      <c r="A187" s="16">
        <v>38231</v>
      </c>
      <c r="B187" s="14">
        <v>19989.7</v>
      </c>
      <c r="C187" s="110">
        <f t="shared" si="5"/>
        <v>216.29999999999927</v>
      </c>
      <c r="D187" s="10">
        <f t="shared" si="6"/>
        <v>1.0938938169460073</v>
      </c>
      <c r="F187" s="18">
        <v>19989677</v>
      </c>
      <c r="H187" s="14"/>
    </row>
    <row r="188" spans="1:8">
      <c r="A188" s="13">
        <v>38322</v>
      </c>
      <c r="B188" s="14">
        <v>20046</v>
      </c>
      <c r="C188" s="110">
        <f t="shared" si="5"/>
        <v>218.79999999999927</v>
      </c>
      <c r="D188" s="10">
        <f t="shared" si="6"/>
        <v>1.1035345384118784</v>
      </c>
      <c r="F188" s="18">
        <v>20046003</v>
      </c>
      <c r="H188" s="14"/>
    </row>
    <row r="189" spans="1:8">
      <c r="A189" s="16">
        <v>38412</v>
      </c>
      <c r="B189" s="14">
        <v>20126.599999999999</v>
      </c>
      <c r="C189" s="110">
        <f t="shared" si="5"/>
        <v>232.5</v>
      </c>
      <c r="D189" s="10">
        <f t="shared" si="6"/>
        <v>1.168688204040393</v>
      </c>
      <c r="F189" s="18">
        <v>20126553</v>
      </c>
      <c r="H189" s="14"/>
    </row>
    <row r="190" spans="1:8">
      <c r="A190" s="13">
        <v>38504</v>
      </c>
      <c r="B190" s="14">
        <v>20176.8</v>
      </c>
      <c r="C190" s="110">
        <f t="shared" si="5"/>
        <v>244.09999999999854</v>
      </c>
      <c r="D190" s="10">
        <f t="shared" si="6"/>
        <v>1.2246208491574038</v>
      </c>
      <c r="E190" s="5" t="s">
        <v>61</v>
      </c>
      <c r="F190" s="18">
        <v>20176844</v>
      </c>
      <c r="H190" s="14"/>
    </row>
    <row r="191" spans="1:8">
      <c r="A191" s="16">
        <v>38596</v>
      </c>
      <c r="B191" s="14">
        <v>20244.7</v>
      </c>
      <c r="C191" s="110">
        <f t="shared" si="5"/>
        <v>255</v>
      </c>
      <c r="D191" s="10">
        <f t="shared" si="6"/>
        <v>1.2756569633361181</v>
      </c>
      <c r="F191" s="18">
        <v>20244727</v>
      </c>
      <c r="H191" s="14"/>
    </row>
    <row r="192" spans="1:8">
      <c r="A192" s="13">
        <v>38687</v>
      </c>
      <c r="B192" s="14">
        <v>20311.5</v>
      </c>
      <c r="C192" s="110">
        <f t="shared" si="5"/>
        <v>265.5</v>
      </c>
      <c r="D192" s="10">
        <f t="shared" si="6"/>
        <v>1.32445375636037</v>
      </c>
      <c r="F192" s="18">
        <v>20311543</v>
      </c>
      <c r="H192" s="14"/>
    </row>
    <row r="193" spans="1:8">
      <c r="A193" s="13">
        <v>38777</v>
      </c>
      <c r="B193" s="14">
        <v>20398.099999999999</v>
      </c>
      <c r="C193" s="110">
        <f t="shared" si="5"/>
        <v>271.5</v>
      </c>
      <c r="D193" s="10">
        <f t="shared" si="6"/>
        <v>1.3489610763864732</v>
      </c>
      <c r="F193" s="18">
        <v>20398132</v>
      </c>
      <c r="H193" s="14"/>
    </row>
    <row r="194" spans="1:8">
      <c r="A194" s="13">
        <v>38869</v>
      </c>
      <c r="B194" s="14">
        <v>20451</v>
      </c>
      <c r="C194" s="110">
        <f t="shared" si="5"/>
        <v>274.20000000000073</v>
      </c>
      <c r="D194" s="10">
        <f t="shared" si="6"/>
        <v>1.3589865588200354</v>
      </c>
      <c r="E194" s="5" t="s">
        <v>62</v>
      </c>
      <c r="F194" s="18">
        <v>20450966</v>
      </c>
      <c r="H194" s="14"/>
    </row>
    <row r="195" spans="1:8">
      <c r="A195" s="16">
        <v>38961</v>
      </c>
      <c r="B195" s="14">
        <v>20542.3</v>
      </c>
      <c r="C195" s="110">
        <f t="shared" si="5"/>
        <v>297.59999999999854</v>
      </c>
      <c r="D195" s="10">
        <f t="shared" si="6"/>
        <v>1.4700143741324752</v>
      </c>
      <c r="F195" s="18">
        <v>20542282</v>
      </c>
      <c r="H195" s="14"/>
    </row>
    <row r="196" spans="1:8">
      <c r="A196" s="13">
        <v>39052</v>
      </c>
      <c r="B196" s="14">
        <v>20627.5</v>
      </c>
      <c r="C196" s="110">
        <f t="shared" si="5"/>
        <v>316</v>
      </c>
      <c r="D196" s="10">
        <f t="shared" si="6"/>
        <v>1.5557688993919783</v>
      </c>
      <c r="F196" s="18">
        <v>20627547</v>
      </c>
      <c r="H196" s="14"/>
    </row>
    <row r="197" spans="1:8">
      <c r="A197" s="13">
        <v>39142</v>
      </c>
      <c r="B197" s="14">
        <v>20742.8</v>
      </c>
      <c r="C197" s="110">
        <f t="shared" si="5"/>
        <v>344.70000000000073</v>
      </c>
      <c r="D197" s="10">
        <f t="shared" si="6"/>
        <v>1.6898632715792274</v>
      </c>
      <c r="F197" s="18">
        <v>20742817</v>
      </c>
      <c r="H197" s="14"/>
    </row>
    <row r="198" spans="1:8">
      <c r="A198" s="16">
        <v>39234</v>
      </c>
      <c r="B198" s="14">
        <v>20827.599999999999</v>
      </c>
      <c r="C198" s="110">
        <f t="shared" si="5"/>
        <v>376.59999999999854</v>
      </c>
      <c r="D198" s="10">
        <f t="shared" si="6"/>
        <v>1.8414747445112596</v>
      </c>
      <c r="E198" s="5" t="s">
        <v>63</v>
      </c>
      <c r="F198" s="18">
        <v>20827622</v>
      </c>
      <c r="H198" s="14"/>
    </row>
    <row r="199" spans="1:8">
      <c r="A199" s="16">
        <v>39326</v>
      </c>
      <c r="B199" s="14">
        <v>20924.2</v>
      </c>
      <c r="C199" s="110">
        <f t="shared" si="5"/>
        <v>381.90000000000146</v>
      </c>
      <c r="D199" s="10">
        <f t="shared" si="6"/>
        <v>1.8590907541998831</v>
      </c>
      <c r="F199" s="18">
        <v>20924160</v>
      </c>
      <c r="H199" s="14"/>
    </row>
    <row r="200" spans="1:8">
      <c r="A200" s="13">
        <v>39417</v>
      </c>
      <c r="B200" s="14">
        <v>21016.1</v>
      </c>
      <c r="C200" s="110">
        <f t="shared" si="5"/>
        <v>388.59999999999854</v>
      </c>
      <c r="D200" s="10">
        <f t="shared" si="6"/>
        <v>1.883892861471324</v>
      </c>
      <c r="F200" s="18">
        <v>21016121</v>
      </c>
      <c r="H200" s="14"/>
    </row>
    <row r="201" spans="1:8">
      <c r="A201" s="16">
        <v>39508</v>
      </c>
      <c r="B201" s="14">
        <v>21148.9</v>
      </c>
      <c r="C201" s="110">
        <f t="shared" si="5"/>
        <v>406.10000000000218</v>
      </c>
      <c r="D201" s="10">
        <f t="shared" si="6"/>
        <v>1.9577877625007289</v>
      </c>
      <c r="F201" s="18">
        <v>21148928</v>
      </c>
      <c r="H201" s="14"/>
    </row>
    <row r="202" spans="1:8">
      <c r="A202" s="16">
        <v>39600</v>
      </c>
      <c r="B202" s="14">
        <v>21249.200000000001</v>
      </c>
      <c r="C202" s="110">
        <f t="shared" si="5"/>
        <v>421.60000000000218</v>
      </c>
      <c r="D202" s="10">
        <f t="shared" si="6"/>
        <v>2.0242370700416927</v>
      </c>
      <c r="E202" s="5" t="s">
        <v>64</v>
      </c>
      <c r="F202" s="18">
        <v>21249199</v>
      </c>
      <c r="H202" s="14"/>
    </row>
    <row r="203" spans="1:8">
      <c r="A203" s="16">
        <v>39692</v>
      </c>
      <c r="B203" s="14">
        <v>21366</v>
      </c>
      <c r="C203" s="110">
        <f t="shared" si="5"/>
        <v>441.79999999999927</v>
      </c>
      <c r="D203" s="10">
        <f t="shared" si="6"/>
        <v>2.1114307834947112</v>
      </c>
      <c r="F203" s="18">
        <v>21366049</v>
      </c>
      <c r="H203" s="14"/>
    </row>
    <row r="204" spans="1:8">
      <c r="A204" s="13">
        <v>39783</v>
      </c>
      <c r="B204" s="14">
        <v>21475.599999999999</v>
      </c>
      <c r="C204" s="110">
        <f t="shared" ref="C204:C234" si="7">B204-B200</f>
        <v>459.5</v>
      </c>
      <c r="D204" s="10">
        <f t="shared" si="6"/>
        <v>2.1864189835411878</v>
      </c>
      <c r="F204" s="18">
        <v>21475625</v>
      </c>
      <c r="H204" s="14"/>
    </row>
    <row r="205" spans="1:8">
      <c r="A205" s="16">
        <v>39873</v>
      </c>
      <c r="B205" s="14">
        <v>21601.7</v>
      </c>
      <c r="C205" s="110">
        <f t="shared" si="7"/>
        <v>452.79999999999927</v>
      </c>
      <c r="D205" s="10">
        <f t="shared" si="6"/>
        <v>2.141009697903911</v>
      </c>
      <c r="F205" s="18">
        <v>21601676</v>
      </c>
      <c r="H205" s="14"/>
    </row>
    <row r="206" spans="1:8">
      <c r="A206" s="16">
        <v>39965</v>
      </c>
      <c r="B206" s="14">
        <v>21691.7</v>
      </c>
      <c r="C206" s="110">
        <f t="shared" si="7"/>
        <v>442.5</v>
      </c>
      <c r="D206" s="10">
        <f t="shared" si="6"/>
        <v>2.0824313385915616</v>
      </c>
      <c r="E206" s="5" t="s">
        <v>65</v>
      </c>
      <c r="F206" s="18">
        <v>21691653</v>
      </c>
      <c r="H206" s="14"/>
    </row>
    <row r="207" spans="1:8">
      <c r="A207" s="16">
        <v>40057</v>
      </c>
      <c r="B207" s="14">
        <v>21788.1</v>
      </c>
      <c r="C207" s="110">
        <f t="shared" si="7"/>
        <v>422.09999999999854</v>
      </c>
      <c r="D207" s="10">
        <f t="shared" si="6"/>
        <v>1.9755686604886193</v>
      </c>
      <c r="F207" s="18">
        <v>21788088</v>
      </c>
      <c r="H207" s="14"/>
    </row>
    <row r="208" spans="1:8">
      <c r="A208" s="16">
        <v>40148</v>
      </c>
      <c r="B208" s="14">
        <v>21865.599999999999</v>
      </c>
      <c r="C208" s="110">
        <f t="shared" si="7"/>
        <v>390</v>
      </c>
      <c r="D208" s="10">
        <f t="shared" si="6"/>
        <v>1.8160144536124818</v>
      </c>
      <c r="F208" s="18">
        <v>21865623</v>
      </c>
      <c r="H208" s="14"/>
    </row>
    <row r="209" spans="1:8">
      <c r="A209" s="16">
        <v>40238</v>
      </c>
      <c r="B209" s="14">
        <v>21964.1</v>
      </c>
      <c r="C209" s="110">
        <f t="shared" si="7"/>
        <v>362.39999999999782</v>
      </c>
      <c r="D209" s="10">
        <f t="shared" si="6"/>
        <v>1.6776457408444543</v>
      </c>
      <c r="F209" s="18">
        <v>21964097</v>
      </c>
      <c r="H209" s="14"/>
    </row>
    <row r="210" spans="1:8">
      <c r="A210" s="16">
        <v>40330</v>
      </c>
      <c r="B210" s="14">
        <v>22031.8</v>
      </c>
      <c r="C210" s="110">
        <f t="shared" si="7"/>
        <v>340.09999999999854</v>
      </c>
      <c r="D210" s="10">
        <f t="shared" si="6"/>
        <v>1.5678808023345141</v>
      </c>
      <c r="E210" s="5" t="s">
        <v>66</v>
      </c>
      <c r="F210" s="18">
        <v>22031750</v>
      </c>
      <c r="H210" s="14"/>
    </row>
    <row r="211" spans="1:8">
      <c r="A211" s="16">
        <v>40422</v>
      </c>
      <c r="B211" s="14">
        <v>22104.400000000001</v>
      </c>
      <c r="C211" s="110">
        <f t="shared" si="7"/>
        <v>316.30000000000291</v>
      </c>
      <c r="D211" s="10">
        <f t="shared" ref="D211:D234" si="8">B211/B207*100-100</f>
        <v>1.4517098783281028</v>
      </c>
      <c r="F211" s="18">
        <v>22104402</v>
      </c>
      <c r="H211" s="14"/>
    </row>
    <row r="212" spans="1:8">
      <c r="A212" s="16">
        <v>40513</v>
      </c>
      <c r="B212" s="14">
        <v>22172.5</v>
      </c>
      <c r="C212" s="110">
        <f t="shared" si="7"/>
        <v>306.90000000000146</v>
      </c>
      <c r="D212" s="10">
        <f t="shared" si="8"/>
        <v>1.4035745646129101</v>
      </c>
      <c r="F212" s="18">
        <v>22172469</v>
      </c>
      <c r="H212" s="14"/>
    </row>
    <row r="213" spans="1:8">
      <c r="A213" s="16">
        <v>40603</v>
      </c>
      <c r="B213" s="14">
        <v>22268.799999999999</v>
      </c>
      <c r="C213" s="110">
        <f t="shared" si="7"/>
        <v>304.70000000000073</v>
      </c>
      <c r="D213" s="10">
        <f t="shared" si="8"/>
        <v>1.3872637622301909</v>
      </c>
      <c r="F213" s="18">
        <v>22268758</v>
      </c>
      <c r="H213" s="14"/>
    </row>
    <row r="214" spans="1:8">
      <c r="A214" s="16">
        <v>40695</v>
      </c>
      <c r="B214" s="14">
        <v>22340</v>
      </c>
      <c r="C214" s="110">
        <f t="shared" si="7"/>
        <v>308.20000000000073</v>
      </c>
      <c r="D214" s="10">
        <f t="shared" si="8"/>
        <v>1.3988870632449562</v>
      </c>
      <c r="E214" s="5" t="s">
        <v>67</v>
      </c>
      <c r="F214" s="18">
        <v>22340024</v>
      </c>
      <c r="H214" s="14"/>
    </row>
    <row r="215" spans="1:8">
      <c r="A215" s="16">
        <v>40787</v>
      </c>
      <c r="B215" s="14">
        <v>22432.799999999999</v>
      </c>
      <c r="C215" s="110">
        <f t="shared" si="7"/>
        <v>328.39999999999782</v>
      </c>
      <c r="D215" s="10">
        <f t="shared" si="8"/>
        <v>1.485677059770893</v>
      </c>
      <c r="F215" s="18">
        <v>22432771</v>
      </c>
      <c r="H215" s="14"/>
    </row>
    <row r="216" spans="1:8">
      <c r="A216" s="16">
        <v>40878</v>
      </c>
      <c r="B216" s="14">
        <v>22522.2</v>
      </c>
      <c r="C216" s="110">
        <f t="shared" si="7"/>
        <v>349.70000000000073</v>
      </c>
      <c r="D216" s="10">
        <f t="shared" si="8"/>
        <v>1.5771789378734979</v>
      </c>
      <c r="F216" s="18">
        <v>22522197</v>
      </c>
      <c r="H216" s="14"/>
    </row>
    <row r="217" spans="1:8">
      <c r="A217" s="16">
        <v>40969</v>
      </c>
      <c r="B217" s="14">
        <v>22640.9</v>
      </c>
      <c r="C217" s="110">
        <f t="shared" si="7"/>
        <v>372.10000000000218</v>
      </c>
      <c r="D217" s="10">
        <f t="shared" si="8"/>
        <v>1.6709476936341616</v>
      </c>
      <c r="F217" s="18">
        <v>22640943</v>
      </c>
      <c r="H217" s="14"/>
    </row>
    <row r="218" spans="1:8">
      <c r="A218" s="16">
        <v>41061</v>
      </c>
      <c r="B218" s="14">
        <v>22733.5</v>
      </c>
      <c r="C218" s="110">
        <f t="shared" si="7"/>
        <v>393.5</v>
      </c>
      <c r="D218" s="10">
        <f t="shared" si="8"/>
        <v>1.7614145031333805</v>
      </c>
      <c r="E218" s="5" t="s">
        <v>68</v>
      </c>
      <c r="F218" s="18">
        <v>22733465</v>
      </c>
      <c r="H218" s="14"/>
    </row>
    <row r="219" spans="1:8">
      <c r="A219" s="16">
        <v>41153</v>
      </c>
      <c r="B219" s="14">
        <v>22833.9</v>
      </c>
      <c r="C219" s="110">
        <f t="shared" si="7"/>
        <v>401.10000000000218</v>
      </c>
      <c r="D219" s="10">
        <f t="shared" si="8"/>
        <v>1.7880068471167334</v>
      </c>
      <c r="F219" s="18">
        <v>22833922</v>
      </c>
      <c r="H219" s="14"/>
    </row>
    <row r="220" spans="1:8">
      <c r="A220" s="16">
        <v>41244</v>
      </c>
      <c r="B220" s="14">
        <v>22928</v>
      </c>
      <c r="C220" s="110">
        <f t="shared" si="7"/>
        <v>405.79999999999927</v>
      </c>
      <c r="D220" s="10">
        <f t="shared" si="8"/>
        <v>1.8017778014581154</v>
      </c>
      <c r="F220" s="18">
        <v>22928023</v>
      </c>
      <c r="H220" s="14"/>
    </row>
    <row r="221" spans="1:8">
      <c r="A221" s="16">
        <v>41334</v>
      </c>
      <c r="B221" s="14">
        <v>23043</v>
      </c>
      <c r="C221" s="110">
        <f t="shared" si="7"/>
        <v>402.09999999999854</v>
      </c>
      <c r="D221" s="10">
        <f t="shared" si="8"/>
        <v>1.7759894703832373</v>
      </c>
      <c r="F221" s="18">
        <v>23043004</v>
      </c>
      <c r="H221" s="14"/>
    </row>
    <row r="222" spans="1:8">
      <c r="A222" s="16">
        <v>41426</v>
      </c>
      <c r="B222" s="14">
        <v>23128.1</v>
      </c>
      <c r="C222" s="110">
        <f t="shared" si="7"/>
        <v>394.59999999999854</v>
      </c>
      <c r="D222" s="10">
        <f t="shared" si="8"/>
        <v>1.7357644005542454</v>
      </c>
      <c r="E222" s="5" t="s">
        <v>69</v>
      </c>
      <c r="F222" s="18">
        <v>23128129</v>
      </c>
      <c r="H222" s="14"/>
    </row>
    <row r="223" spans="1:8">
      <c r="A223" s="16">
        <v>41518</v>
      </c>
      <c r="B223" s="14">
        <v>23220.2</v>
      </c>
      <c r="C223" s="110">
        <f t="shared" si="7"/>
        <v>386.29999999999927</v>
      </c>
      <c r="D223" s="10">
        <f t="shared" si="8"/>
        <v>1.6917828316669556</v>
      </c>
      <c r="F223" s="18">
        <v>23220231</v>
      </c>
      <c r="H223" s="14"/>
    </row>
    <row r="224" spans="1:8">
      <c r="A224" s="16">
        <v>41609</v>
      </c>
      <c r="B224" s="14">
        <v>23297.8</v>
      </c>
      <c r="C224" s="110">
        <f t="shared" si="7"/>
        <v>369.79999999999927</v>
      </c>
      <c r="D224" s="10">
        <f t="shared" si="8"/>
        <v>1.6128750872295825</v>
      </c>
      <c r="F224" s="18">
        <v>23297777</v>
      </c>
      <c r="H224" s="14"/>
    </row>
    <row r="225" spans="1:10">
      <c r="A225" s="16">
        <v>41699</v>
      </c>
      <c r="B225" s="14">
        <v>23406.2</v>
      </c>
      <c r="C225" s="110">
        <f t="shared" si="7"/>
        <v>363.20000000000073</v>
      </c>
      <c r="D225" s="10">
        <f t="shared" si="8"/>
        <v>1.5761836566419447</v>
      </c>
      <c r="F225" s="18">
        <v>23406193</v>
      </c>
      <c r="H225" s="14"/>
    </row>
    <row r="226" spans="1:10">
      <c r="A226" s="16">
        <v>41791</v>
      </c>
      <c r="B226" s="14">
        <v>23475.7</v>
      </c>
      <c r="C226" s="110">
        <f t="shared" si="7"/>
        <v>347.60000000000218</v>
      </c>
      <c r="D226" s="10">
        <f t="shared" si="8"/>
        <v>1.5029336607849331</v>
      </c>
      <c r="E226" s="5" t="s">
        <v>70</v>
      </c>
      <c r="F226" s="18">
        <v>23475686</v>
      </c>
      <c r="H226" s="14"/>
    </row>
    <row r="227" spans="1:10">
      <c r="A227" s="16">
        <v>41883</v>
      </c>
      <c r="B227" s="14">
        <v>23562.9</v>
      </c>
      <c r="C227" s="110">
        <f t="shared" si="7"/>
        <v>342.70000000000073</v>
      </c>
      <c r="D227" s="10">
        <f t="shared" si="8"/>
        <v>1.475870147543958</v>
      </c>
      <c r="F227" s="18">
        <v>23562901</v>
      </c>
      <c r="H227" s="14"/>
    </row>
    <row r="228" spans="1:10">
      <c r="A228" s="16">
        <v>41974</v>
      </c>
      <c r="B228" s="14">
        <v>23640.3</v>
      </c>
      <c r="C228" s="110">
        <f t="shared" si="7"/>
        <v>342.5</v>
      </c>
      <c r="D228" s="10">
        <f t="shared" si="8"/>
        <v>1.4700958888822129</v>
      </c>
      <c r="F228" s="18">
        <v>23640331</v>
      </c>
      <c r="H228" s="14"/>
    </row>
    <row r="229" spans="1:10">
      <c r="A229" s="16">
        <v>42064</v>
      </c>
      <c r="B229" s="14">
        <v>23745.599999999999</v>
      </c>
      <c r="C229" s="110">
        <f t="shared" si="7"/>
        <v>339.39999999999782</v>
      </c>
      <c r="D229" s="10">
        <f t="shared" si="8"/>
        <v>1.4500431509599991</v>
      </c>
      <c r="F229" s="18">
        <v>23745629</v>
      </c>
      <c r="H229" s="14"/>
    </row>
    <row r="230" spans="1:10">
      <c r="A230" s="16">
        <v>42156</v>
      </c>
      <c r="B230" s="14">
        <v>23816</v>
      </c>
      <c r="C230" s="110">
        <f t="shared" si="7"/>
        <v>340.29999999999927</v>
      </c>
      <c r="D230" s="10">
        <f t="shared" si="8"/>
        <v>1.4495840379626515</v>
      </c>
      <c r="E230" s="5" t="s">
        <v>71</v>
      </c>
      <c r="F230" s="18">
        <v>23815995</v>
      </c>
      <c r="H230" s="14"/>
    </row>
    <row r="231" spans="1:10">
      <c r="A231" s="16">
        <v>42248</v>
      </c>
      <c r="B231" s="14">
        <v>23904.3</v>
      </c>
      <c r="C231" s="110">
        <f t="shared" si="7"/>
        <v>341.39999999999782</v>
      </c>
      <c r="D231" s="10">
        <f t="shared" si="8"/>
        <v>1.448887870338524</v>
      </c>
      <c r="F231" s="18">
        <v>23904271</v>
      </c>
      <c r="H231" s="14"/>
    </row>
    <row r="232" spans="1:10">
      <c r="A232" s="16">
        <v>42339</v>
      </c>
      <c r="B232" s="14">
        <v>23984.6</v>
      </c>
      <c r="C232" s="110">
        <f t="shared" si="7"/>
        <v>344.29999999999927</v>
      </c>
      <c r="D232" s="10">
        <f t="shared" si="8"/>
        <v>1.4564112976569703</v>
      </c>
      <c r="F232" s="18">
        <v>23984581</v>
      </c>
      <c r="H232" s="14"/>
    </row>
    <row r="233" spans="1:10">
      <c r="A233" s="16">
        <v>42430</v>
      </c>
      <c r="B233" s="14">
        <v>24103.4</v>
      </c>
      <c r="C233" s="110">
        <f t="shared" si="7"/>
        <v>357.80000000000291</v>
      </c>
      <c r="D233" s="10">
        <f t="shared" si="8"/>
        <v>1.506805471329443</v>
      </c>
      <c r="F233" s="18">
        <v>24103425</v>
      </c>
      <c r="H233" s="14"/>
    </row>
    <row r="234" spans="1:10">
      <c r="A234" s="16">
        <v>42522</v>
      </c>
      <c r="B234" s="14">
        <v>24190.9</v>
      </c>
      <c r="C234" s="110">
        <f t="shared" si="7"/>
        <v>374.90000000000146</v>
      </c>
      <c r="D234" s="10">
        <f t="shared" si="8"/>
        <v>1.5741518307020641</v>
      </c>
      <c r="E234" s="5" t="s">
        <v>72</v>
      </c>
      <c r="F234" s="18">
        <v>24190907</v>
      </c>
      <c r="H234" s="14"/>
    </row>
    <row r="235" spans="1:10">
      <c r="A235" s="16">
        <v>42614</v>
      </c>
      <c r="B235" s="109">
        <v>24297.5</v>
      </c>
      <c r="C235" s="110">
        <v>393.3</v>
      </c>
      <c r="D235" s="10">
        <v>1.65</v>
      </c>
      <c r="F235" s="18">
        <v>24297530</v>
      </c>
      <c r="H235" s="14"/>
      <c r="J235" s="19"/>
    </row>
    <row r="236" spans="1:10">
      <c r="A236" s="16">
        <v>42705</v>
      </c>
      <c r="B236" s="109">
        <v>24385.1</v>
      </c>
      <c r="C236" s="110">
        <v>400.5</v>
      </c>
      <c r="D236" s="10">
        <v>1.67</v>
      </c>
      <c r="F236" s="18">
        <v>24385064</v>
      </c>
      <c r="J236" s="19"/>
    </row>
    <row r="237" spans="1:10">
      <c r="A237" s="16">
        <v>42795</v>
      </c>
      <c r="B237" s="109">
        <v>24511.4</v>
      </c>
      <c r="C237" s="110">
        <v>408</v>
      </c>
      <c r="D237" s="10">
        <v>1.69</v>
      </c>
      <c r="F237" s="18">
        <v>24511409</v>
      </c>
      <c r="J237" s="19"/>
    </row>
    <row r="238" spans="1:10">
      <c r="A238" s="16">
        <v>42887</v>
      </c>
      <c r="B238" s="109">
        <v>24592.6</v>
      </c>
      <c r="C238" s="110">
        <v>401.7</v>
      </c>
      <c r="D238" s="10">
        <v>1.66</v>
      </c>
      <c r="E238" s="5" t="s">
        <v>73</v>
      </c>
      <c r="F238" s="18">
        <v>24592588</v>
      </c>
      <c r="H238" s="20"/>
      <c r="J238" s="19"/>
    </row>
    <row r="239" spans="1:10">
      <c r="A239" s="16">
        <v>42979</v>
      </c>
      <c r="B239" s="109">
        <v>24690.1</v>
      </c>
      <c r="C239" s="110">
        <v>392.5</v>
      </c>
      <c r="D239" s="10">
        <v>1.62</v>
      </c>
      <c r="F239" s="18">
        <v>24690071</v>
      </c>
      <c r="H239" s="20"/>
      <c r="J239" s="19"/>
    </row>
    <row r="240" spans="1:10">
      <c r="A240" s="16">
        <v>43070</v>
      </c>
      <c r="B240" s="109">
        <v>24759</v>
      </c>
      <c r="C240" s="110">
        <v>374</v>
      </c>
      <c r="D240" s="10">
        <v>1.53</v>
      </c>
      <c r="F240" s="18">
        <v>24759018</v>
      </c>
      <c r="H240" s="20"/>
      <c r="J240" s="19"/>
    </row>
    <row r="241" spans="1:10">
      <c r="A241" s="16">
        <v>43160</v>
      </c>
      <c r="B241" s="109">
        <v>24881.8</v>
      </c>
      <c r="C241" s="110">
        <v>370.3</v>
      </c>
      <c r="D241" s="10">
        <v>1.51</v>
      </c>
      <c r="F241" s="18">
        <v>24881751</v>
      </c>
      <c r="H241" s="20"/>
      <c r="J241" s="19"/>
    </row>
    <row r="242" spans="1:10">
      <c r="A242" s="16">
        <v>43252</v>
      </c>
      <c r="B242" s="109">
        <v>24963.3</v>
      </c>
      <c r="C242" s="110">
        <v>370.7</v>
      </c>
      <c r="D242" s="10">
        <v>1.51</v>
      </c>
      <c r="E242" s="5" t="s">
        <v>74</v>
      </c>
      <c r="F242" s="18">
        <v>24963258</v>
      </c>
      <c r="H242" s="20"/>
      <c r="J242" s="19"/>
    </row>
    <row r="243" spans="1:10">
      <c r="A243" s="16">
        <f>EDATE(A242,3)</f>
        <v>43344</v>
      </c>
      <c r="B243" s="109">
        <v>25067.4</v>
      </c>
      <c r="C243" s="110">
        <v>377.3</v>
      </c>
      <c r="D243" s="10">
        <v>1.53</v>
      </c>
      <c r="E243" s="5" t="str">
        <f t="shared" ref="E243:E258" si="9">IF(MONTH(A243)=6,YEAR(A243)-1&amp;"-"&amp;MOD(YEAR(A243),100),"")</f>
        <v/>
      </c>
      <c r="F243" s="18">
        <v>25067399</v>
      </c>
      <c r="H243" s="20"/>
      <c r="J243" s="19"/>
    </row>
    <row r="244" spans="1:10">
      <c r="A244" s="16">
        <f t="shared" ref="A244:A264" si="10">EDATE(A243,3)</f>
        <v>43435</v>
      </c>
      <c r="B244" s="109">
        <v>25146.1</v>
      </c>
      <c r="C244" s="110">
        <v>387.1</v>
      </c>
      <c r="D244" s="10">
        <v>1.56</v>
      </c>
      <c r="E244" s="5" t="str">
        <f t="shared" si="9"/>
        <v/>
      </c>
      <c r="F244" s="18">
        <v>25146140</v>
      </c>
      <c r="H244" s="20"/>
      <c r="J244" s="19"/>
    </row>
    <row r="245" spans="1:10">
      <c r="A245" s="16">
        <f t="shared" si="10"/>
        <v>43525</v>
      </c>
      <c r="B245" s="109">
        <v>25264.9</v>
      </c>
      <c r="C245" s="110">
        <v>383.2</v>
      </c>
      <c r="D245" s="10">
        <v>1.54</v>
      </c>
      <c r="E245" s="5" t="str">
        <f t="shared" si="9"/>
        <v/>
      </c>
      <c r="F245" s="18">
        <v>25264932</v>
      </c>
      <c r="H245" s="20"/>
      <c r="J245" s="19"/>
    </row>
    <row r="246" spans="1:10">
      <c r="A246" s="16">
        <f t="shared" si="10"/>
        <v>43617</v>
      </c>
      <c r="B246" s="109">
        <v>25334.799999999999</v>
      </c>
      <c r="C246" s="110">
        <v>371.6</v>
      </c>
      <c r="D246" s="10">
        <v>1.49</v>
      </c>
      <c r="E246" s="5" t="str">
        <f t="shared" si="9"/>
        <v>2018-19</v>
      </c>
      <c r="F246" s="18">
        <v>25334826</v>
      </c>
      <c r="H246" s="20"/>
      <c r="I246" s="21"/>
      <c r="J246" s="19"/>
    </row>
    <row r="247" spans="1:10">
      <c r="A247" s="16">
        <f t="shared" si="10"/>
        <v>43709</v>
      </c>
      <c r="B247" s="109">
        <v>25438.1</v>
      </c>
      <c r="C247" s="110">
        <v>370.7</v>
      </c>
      <c r="D247" s="10">
        <v>1.48</v>
      </c>
      <c r="E247" s="5" t="str">
        <f t="shared" si="9"/>
        <v/>
      </c>
      <c r="F247" s="18">
        <v>25438073</v>
      </c>
      <c r="I247" s="21"/>
      <c r="J247" s="19"/>
    </row>
    <row r="248" spans="1:10">
      <c r="A248" s="16">
        <f t="shared" si="10"/>
        <v>43800</v>
      </c>
      <c r="B248" s="109">
        <v>25520.5</v>
      </c>
      <c r="C248" s="110">
        <v>374.3</v>
      </c>
      <c r="D248" s="10">
        <v>1.49</v>
      </c>
      <c r="E248" s="5" t="str">
        <f t="shared" si="9"/>
        <v/>
      </c>
      <c r="F248" s="18">
        <v>25520468</v>
      </c>
      <c r="H248" s="106"/>
      <c r="I248" s="21"/>
      <c r="J248" s="19"/>
    </row>
    <row r="249" spans="1:10">
      <c r="A249" s="16">
        <f t="shared" si="10"/>
        <v>43891</v>
      </c>
      <c r="B249" s="109">
        <v>25627.9</v>
      </c>
      <c r="C249" s="110">
        <v>363</v>
      </c>
      <c r="D249" s="10">
        <v>1.44</v>
      </c>
      <c r="E249" s="5" t="str">
        <f t="shared" si="9"/>
        <v/>
      </c>
      <c r="F249" s="18">
        <v>25627924</v>
      </c>
      <c r="H249" s="106"/>
      <c r="I249" s="21"/>
      <c r="J249" s="19"/>
    </row>
    <row r="250" spans="1:10">
      <c r="A250" s="16">
        <f t="shared" si="10"/>
        <v>43983</v>
      </c>
      <c r="B250" s="109">
        <v>25649.200000000001</v>
      </c>
      <c r="C250" s="110">
        <v>314.39999999999998</v>
      </c>
      <c r="D250" s="10">
        <v>1.24</v>
      </c>
      <c r="E250" s="5" t="str">
        <f t="shared" si="9"/>
        <v>2019-20</v>
      </c>
      <c r="F250" s="18">
        <v>25649248</v>
      </c>
      <c r="H250" s="106"/>
      <c r="I250" s="21"/>
      <c r="J250" s="19"/>
    </row>
    <row r="251" spans="1:10">
      <c r="A251" s="16">
        <f t="shared" si="10"/>
        <v>44075</v>
      </c>
      <c r="B251" s="109">
        <v>25633.3</v>
      </c>
      <c r="C251" s="110">
        <v>195.3</v>
      </c>
      <c r="D251" s="107">
        <v>0.77</v>
      </c>
      <c r="E251" s="5" t="str">
        <f t="shared" si="9"/>
        <v/>
      </c>
      <c r="F251" s="18">
        <v>25633341</v>
      </c>
      <c r="H251" s="106"/>
      <c r="I251" s="21"/>
      <c r="J251" s="19"/>
    </row>
    <row r="252" spans="1:10">
      <c r="A252" s="16">
        <f t="shared" si="10"/>
        <v>44166</v>
      </c>
      <c r="B252" s="109">
        <v>25630.7</v>
      </c>
      <c r="C252" s="110">
        <v>110.2</v>
      </c>
      <c r="D252" s="107">
        <v>0.43</v>
      </c>
      <c r="E252" s="5" t="str">
        <f t="shared" si="9"/>
        <v/>
      </c>
      <c r="F252" s="18">
        <v>25630698</v>
      </c>
      <c r="H252" s="106"/>
      <c r="I252" s="21"/>
      <c r="J252" s="19"/>
    </row>
    <row r="253" spans="1:10">
      <c r="A253" s="16">
        <f t="shared" si="10"/>
        <v>44256</v>
      </c>
      <c r="B253" s="109">
        <v>25653</v>
      </c>
      <c r="C253" s="110">
        <v>25.1</v>
      </c>
      <c r="D253" s="107">
        <v>0.1</v>
      </c>
      <c r="E253" s="5" t="str">
        <f t="shared" si="9"/>
        <v/>
      </c>
      <c r="F253" s="18">
        <v>25653005</v>
      </c>
      <c r="H253" s="106"/>
      <c r="J253" s="19"/>
    </row>
    <row r="254" spans="1:10">
      <c r="A254" s="16">
        <f t="shared" si="10"/>
        <v>44348</v>
      </c>
      <c r="B254" s="109">
        <v>25685.4</v>
      </c>
      <c r="C254" s="110">
        <v>36.200000000000003</v>
      </c>
      <c r="D254" s="10">
        <v>0.14000000000000001</v>
      </c>
      <c r="E254" s="5" t="str">
        <f t="shared" si="9"/>
        <v>2020-21</v>
      </c>
      <c r="F254" s="18">
        <v>25685412</v>
      </c>
      <c r="H254" s="106"/>
      <c r="J254" s="19"/>
    </row>
    <row r="255" spans="1:10">
      <c r="A255" s="16">
        <f t="shared" si="10"/>
        <v>44440</v>
      </c>
      <c r="B255" s="109">
        <v>25704</v>
      </c>
      <c r="C255" s="110">
        <v>70.7</v>
      </c>
      <c r="D255" s="10">
        <v>0.28000000000000003</v>
      </c>
      <c r="E255" s="5" t="str">
        <f t="shared" si="9"/>
        <v/>
      </c>
      <c r="F255" s="18">
        <v>25704010</v>
      </c>
      <c r="H255" s="106"/>
      <c r="J255" s="19"/>
    </row>
    <row r="256" spans="1:10">
      <c r="A256" s="16">
        <f t="shared" si="10"/>
        <v>44531</v>
      </c>
      <c r="B256" s="109">
        <v>25771.4</v>
      </c>
      <c r="C256" s="110">
        <v>140.69999999999999</v>
      </c>
      <c r="D256" s="107">
        <v>0.55000000000000004</v>
      </c>
      <c r="E256" s="5" t="str">
        <f t="shared" si="9"/>
        <v/>
      </c>
      <c r="F256" s="18">
        <v>25771357</v>
      </c>
      <c r="H256" s="106"/>
      <c r="J256" s="19"/>
    </row>
    <row r="257" spans="1:6">
      <c r="A257" s="16">
        <f t="shared" si="10"/>
        <v>44621</v>
      </c>
      <c r="B257" s="109">
        <v>25909.9</v>
      </c>
      <c r="C257" s="110">
        <v>256.8</v>
      </c>
      <c r="D257" s="107">
        <v>1</v>
      </c>
      <c r="E257" s="5" t="str">
        <f t="shared" si="9"/>
        <v/>
      </c>
      <c r="F257" s="108">
        <v>25909850</v>
      </c>
    </row>
    <row r="258" spans="1:6">
      <c r="A258" s="16">
        <f t="shared" si="10"/>
        <v>44713</v>
      </c>
      <c r="B258" s="110">
        <v>26014.400000000001</v>
      </c>
      <c r="C258" s="110">
        <v>329</v>
      </c>
      <c r="D258" s="107">
        <v>1.28</v>
      </c>
      <c r="E258" s="5" t="str">
        <f t="shared" si="9"/>
        <v>2021-22</v>
      </c>
      <c r="F258" s="68">
        <v>26014399</v>
      </c>
    </row>
    <row r="259" spans="1:6">
      <c r="A259" s="16">
        <f t="shared" si="10"/>
        <v>44805</v>
      </c>
      <c r="B259" s="110">
        <v>26161.8</v>
      </c>
      <c r="C259" s="110">
        <v>457.8</v>
      </c>
      <c r="D259" s="107">
        <v>1.78</v>
      </c>
      <c r="F259" s="68">
        <v>26161762</v>
      </c>
    </row>
    <row r="260" spans="1:6">
      <c r="A260" s="16">
        <f t="shared" si="10"/>
        <v>44896</v>
      </c>
      <c r="B260" s="110">
        <v>26315.599999999999</v>
      </c>
      <c r="C260" s="110">
        <v>544.20000000000005</v>
      </c>
      <c r="D260" s="5">
        <v>2.11</v>
      </c>
      <c r="F260" s="108">
        <v>26315575</v>
      </c>
    </row>
    <row r="261" spans="1:6">
      <c r="A261" s="16">
        <f t="shared" si="10"/>
        <v>44986</v>
      </c>
      <c r="B261" s="110">
        <v>26509.9</v>
      </c>
      <c r="C261" s="110">
        <v>600.1</v>
      </c>
      <c r="D261" s="5">
        <v>2.3199999999999998</v>
      </c>
      <c r="F261" s="68">
        <v>26509923</v>
      </c>
    </row>
    <row r="262" spans="1:6">
      <c r="A262" s="16">
        <f t="shared" si="10"/>
        <v>45078</v>
      </c>
      <c r="B262" s="110">
        <v>26658.9</v>
      </c>
      <c r="C262" s="110">
        <v>644.5</v>
      </c>
      <c r="D262" s="10">
        <v>2.48</v>
      </c>
      <c r="E262" s="5" t="s">
        <v>164</v>
      </c>
      <c r="F262" s="108">
        <v>26658948</v>
      </c>
    </row>
    <row r="263" spans="1:6">
      <c r="A263" s="16">
        <f t="shared" si="10"/>
        <v>45170</v>
      </c>
      <c r="B263" s="110">
        <v>26837.4</v>
      </c>
      <c r="C263" s="110">
        <v>675.7</v>
      </c>
      <c r="D263" s="5">
        <v>2.58</v>
      </c>
      <c r="F263" s="108">
        <v>26837432</v>
      </c>
    </row>
    <row r="264" spans="1:6">
      <c r="A264" s="16">
        <f t="shared" si="10"/>
        <v>45261</v>
      </c>
      <c r="B264" s="110">
        <v>26966.799999999999</v>
      </c>
      <c r="C264" s="110">
        <v>651.20000000000005</v>
      </c>
      <c r="D264" s="5">
        <v>2.4700000000000002</v>
      </c>
      <c r="F264" s="108">
        <v>26966789</v>
      </c>
    </row>
  </sheetData>
  <mergeCells count="1">
    <mergeCell ref="B5:F5"/>
  </mergeCells>
  <conditionalFormatting sqref="C11:C96">
    <cfRule type="top10" priority="1" stopIfTrue="1" rank="2"/>
  </conditionalFormatting>
  <hyperlinks>
    <hyperlink ref="B2" r:id="rId1" xr:uid="{4929D275-26E2-416E-9169-230ECCA931A2}"/>
  </hyperlinks>
  <pageMargins left="0.7" right="0.7" top="0.75" bottom="0.75" header="0.3" footer="0.3"/>
  <pageSetup paperSize="9" orientation="portrait" horizontalDpi="300" r:id="rId2"/>
  <headerFooter>
    <oddHeader>&amp;C&amp;"Calibri"&amp;12&amp;KFF0000OFFICIAL&amp;1#</oddHeader>
    <oddFooter>&amp;C&amp;1#&amp;"Calibri"&amp;12&amp;KFF0000OFFICIAL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FD8EF4-88B7-405C-912D-75F8C8840B4A}">
  <dimension ref="A1:R270"/>
  <sheetViews>
    <sheetView workbookViewId="0">
      <pane ySplit="8" topLeftCell="A257" activePane="bottomLeft" state="frozen"/>
      <selection pane="bottomLeft" activeCell="E270" sqref="E270"/>
    </sheetView>
  </sheetViews>
  <sheetFormatPr defaultColWidth="9.109375" defaultRowHeight="14.4"/>
  <cols>
    <col min="1" max="1" width="8.88671875" style="5" customWidth="1"/>
    <col min="2" max="6" width="16.6640625" style="5" customWidth="1"/>
    <col min="7" max="7" width="2.6640625" style="5" customWidth="1"/>
    <col min="8" max="9" width="9.109375" style="5"/>
    <col min="10" max="14" width="9.33203125" style="5" hidden="1" customWidth="1"/>
    <col min="15" max="17" width="0" style="5" hidden="1" customWidth="1"/>
    <col min="18" max="18" width="13" style="5" hidden="1" customWidth="1"/>
    <col min="19" max="16384" width="9.109375" style="5"/>
  </cols>
  <sheetData>
    <row r="1" spans="1:18">
      <c r="A1" s="4" t="s">
        <v>75</v>
      </c>
    </row>
    <row r="3" spans="1:18">
      <c r="B3" s="6" t="s">
        <v>76</v>
      </c>
    </row>
    <row r="4" spans="1:18">
      <c r="B4" s="9" t="s">
        <v>77</v>
      </c>
      <c r="C4" s="9" t="s">
        <v>78</v>
      </c>
      <c r="D4" s="9" t="s">
        <v>79</v>
      </c>
      <c r="E4" s="9" t="s">
        <v>80</v>
      </c>
    </row>
    <row r="5" spans="1:18">
      <c r="H5" s="5" t="s">
        <v>81</v>
      </c>
    </row>
    <row r="6" spans="1:18">
      <c r="B6" s="117" t="s">
        <v>82</v>
      </c>
      <c r="C6" s="117"/>
      <c r="D6" s="117"/>
      <c r="E6" s="117"/>
      <c r="F6" s="117"/>
      <c r="G6" s="22"/>
      <c r="H6" s="5" t="s">
        <v>83</v>
      </c>
    </row>
    <row r="7" spans="1:18" ht="28.8">
      <c r="B7" s="11" t="s">
        <v>84</v>
      </c>
      <c r="C7" s="11" t="s">
        <v>85</v>
      </c>
      <c r="D7" s="11" t="s">
        <v>86</v>
      </c>
      <c r="E7" s="11" t="s">
        <v>87</v>
      </c>
      <c r="F7" s="11" t="s">
        <v>88</v>
      </c>
      <c r="G7" s="11"/>
      <c r="H7" s="5" t="s">
        <v>89</v>
      </c>
    </row>
    <row r="8" spans="1:18">
      <c r="A8" s="5" t="s">
        <v>90</v>
      </c>
      <c r="B8" s="11" t="s">
        <v>91</v>
      </c>
      <c r="C8" s="11" t="s">
        <v>91</v>
      </c>
      <c r="D8" s="11" t="s">
        <v>91</v>
      </c>
      <c r="E8" s="11" t="s">
        <v>91</v>
      </c>
      <c r="F8" s="11" t="s">
        <v>91</v>
      </c>
      <c r="G8" s="11"/>
      <c r="H8" s="11"/>
    </row>
    <row r="9" spans="1:18">
      <c r="A9" s="23">
        <v>21794</v>
      </c>
      <c r="B9" s="15"/>
      <c r="C9" s="15"/>
      <c r="D9" s="5">
        <v>32.6</v>
      </c>
      <c r="F9" s="17">
        <v>17.5</v>
      </c>
      <c r="J9" s="4" t="s">
        <v>92</v>
      </c>
    </row>
    <row r="10" spans="1:18">
      <c r="A10" s="24">
        <v>21885</v>
      </c>
      <c r="B10" s="15"/>
      <c r="C10" s="15"/>
      <c r="D10" s="17">
        <v>35</v>
      </c>
      <c r="F10" s="17">
        <v>19.899999999999999</v>
      </c>
      <c r="J10" s="25"/>
      <c r="K10" s="26" t="s">
        <v>93</v>
      </c>
      <c r="L10" s="27" t="s">
        <v>10</v>
      </c>
      <c r="M10" s="28" t="s">
        <v>94</v>
      </c>
      <c r="N10" s="29"/>
      <c r="O10" s="29"/>
      <c r="P10" s="29"/>
      <c r="Q10" s="30"/>
      <c r="R10" s="31" t="s">
        <v>95</v>
      </c>
    </row>
    <row r="11" spans="1:18">
      <c r="A11" s="23">
        <v>21976</v>
      </c>
      <c r="B11" s="15"/>
      <c r="C11" s="15"/>
      <c r="D11" s="5">
        <v>35.6</v>
      </c>
      <c r="F11" s="17">
        <v>25.6</v>
      </c>
      <c r="J11" s="32" t="s">
        <v>96</v>
      </c>
      <c r="K11" s="33">
        <f ca="1">YEAR(OFFSET($A$8,lastrow,0))</f>
        <v>2021</v>
      </c>
      <c r="L11" s="34">
        <f ca="1">MONTH(OFFSET($A$8,lastrow,0))</f>
        <v>3</v>
      </c>
      <c r="M11" s="35" t="str">
        <f ca="1">IF($L$11&lt;=6,$K$11-5&amp;"-"&amp;MOD($K$11-4,100),$K$11-4&amp;"-"&amp;MOD($K$11-3,100))</f>
        <v>2016-17</v>
      </c>
      <c r="N11" s="36" t="str">
        <f ca="1">IF($L$11&lt;=6,$K$11-4&amp;"-"&amp;MOD($K$11-3,100),$K$11-3&amp;"-"&amp;MOD($K$11-2,100))</f>
        <v>2017-18</v>
      </c>
      <c r="O11" s="36" t="str">
        <f ca="1">IF($L$11&lt;=6,$K$11-3&amp;"-"&amp;MOD($K$11-2,100),$K$11-2&amp;"-"&amp;MOD($K$11-1,100))</f>
        <v>2018-19</v>
      </c>
      <c r="P11" s="36" t="str">
        <f ca="1">IF($L$11&lt;=6,$K$11-2&amp;"-"&amp;MOD($K$11-1,100),$K$11-1&amp;"-"&amp;MOD($K$11,100))</f>
        <v>2019-20</v>
      </c>
      <c r="Q11" s="37" t="str">
        <f ca="1">IF($L$11&lt;=6,$K$11-1&amp;"-"&amp;MOD($K$11,100),$K$11&amp;"-"&amp;MOD($K$11+1,100))</f>
        <v>2020-21</v>
      </c>
      <c r="R11" s="38">
        <v>247</v>
      </c>
    </row>
    <row r="12" spans="1:18">
      <c r="A12" s="24">
        <v>22068</v>
      </c>
      <c r="B12" s="15"/>
      <c r="C12" s="15"/>
      <c r="D12" s="5">
        <v>37.200000000000003</v>
      </c>
      <c r="F12" s="17">
        <v>16.100000000000001</v>
      </c>
    </row>
    <row r="13" spans="1:18">
      <c r="A13" s="23">
        <v>22160</v>
      </c>
      <c r="B13" s="15"/>
      <c r="C13" s="15"/>
      <c r="D13" s="5">
        <v>32.700000000000003</v>
      </c>
      <c r="F13" s="17">
        <v>18.600000000000001</v>
      </c>
      <c r="J13" s="39" t="s">
        <v>97</v>
      </c>
      <c r="K13" s="29"/>
      <c r="L13" s="29"/>
      <c r="M13" s="29"/>
      <c r="N13" s="30"/>
    </row>
    <row r="14" spans="1:18">
      <c r="A14" s="24">
        <v>22251</v>
      </c>
      <c r="B14" s="15"/>
      <c r="C14" s="15"/>
      <c r="D14" s="5">
        <v>36.299999999999997</v>
      </c>
      <c r="F14" s="17">
        <v>29.8</v>
      </c>
      <c r="J14" s="40">
        <f t="array" aca="1" ref="J14" ca="1">MATCH(IF($L$11&lt;=6,$K$11-5,$K$11-4)&amp;"9",YEAR(A9:A509)&amp;MONTH(A9:A509),0)</f>
        <v>229</v>
      </c>
      <c r="N14" s="41"/>
    </row>
    <row r="15" spans="1:18">
      <c r="A15" s="23">
        <v>22341</v>
      </c>
      <c r="B15" s="15"/>
      <c r="C15" s="15"/>
      <c r="D15" s="5">
        <v>40.799999999999997</v>
      </c>
      <c r="F15" s="17">
        <v>22.5</v>
      </c>
      <c r="J15" s="42" t="s">
        <v>98</v>
      </c>
      <c r="N15" s="41"/>
    </row>
    <row r="16" spans="1:18">
      <c r="A16" s="24">
        <v>22433</v>
      </c>
      <c r="B16" s="15"/>
      <c r="C16" s="15"/>
      <c r="D16" s="5">
        <v>39.200000000000003</v>
      </c>
      <c r="F16" s="17">
        <v>14.3</v>
      </c>
      <c r="J16" s="43">
        <v>0</v>
      </c>
      <c r="K16" s="44">
        <f>J16+4</f>
        <v>4</v>
      </c>
      <c r="L16" s="44">
        <f t="shared" ref="L16:N16" si="0">K16+4</f>
        <v>8</v>
      </c>
      <c r="M16" s="44">
        <f t="shared" si="0"/>
        <v>12</v>
      </c>
      <c r="N16" s="45">
        <f t="shared" si="0"/>
        <v>16</v>
      </c>
    </row>
    <row r="17" spans="1:14">
      <c r="A17" s="23">
        <v>22525</v>
      </c>
      <c r="B17" s="15"/>
      <c r="C17" s="15"/>
      <c r="D17" s="5">
        <v>34.299999999999997</v>
      </c>
      <c r="F17" s="17">
        <v>9.8000000000000007</v>
      </c>
      <c r="J17" s="43">
        <f>J16+1</f>
        <v>1</v>
      </c>
      <c r="K17" s="44">
        <f t="shared" ref="K17:N19" si="1">J17+4</f>
        <v>5</v>
      </c>
      <c r="L17" s="44">
        <f t="shared" si="1"/>
        <v>9</v>
      </c>
      <c r="M17" s="44">
        <f t="shared" si="1"/>
        <v>13</v>
      </c>
      <c r="N17" s="45">
        <f t="shared" si="1"/>
        <v>17</v>
      </c>
    </row>
    <row r="18" spans="1:14">
      <c r="A18" s="24">
        <v>22616</v>
      </c>
      <c r="B18" s="15"/>
      <c r="C18" s="15"/>
      <c r="D18" s="5">
        <v>36.700000000000003</v>
      </c>
      <c r="F18" s="17">
        <v>15</v>
      </c>
      <c r="J18" s="43">
        <f t="shared" ref="J18:J19" si="2">J17+1</f>
        <v>2</v>
      </c>
      <c r="K18" s="44">
        <f t="shared" si="1"/>
        <v>6</v>
      </c>
      <c r="L18" s="44">
        <f t="shared" si="1"/>
        <v>10</v>
      </c>
      <c r="M18" s="44">
        <f t="shared" si="1"/>
        <v>14</v>
      </c>
      <c r="N18" s="45">
        <f t="shared" si="1"/>
        <v>18</v>
      </c>
    </row>
    <row r="19" spans="1:14">
      <c r="A19" s="23">
        <v>22706</v>
      </c>
      <c r="B19" s="15"/>
      <c r="C19" s="15"/>
      <c r="D19" s="5">
        <v>40.1</v>
      </c>
      <c r="F19" s="17">
        <v>16.7</v>
      </c>
      <c r="J19" s="46">
        <f t="shared" si="2"/>
        <v>3</v>
      </c>
      <c r="K19" s="47">
        <f t="shared" si="1"/>
        <v>7</v>
      </c>
      <c r="L19" s="47">
        <f t="shared" si="1"/>
        <v>11</v>
      </c>
      <c r="M19" s="47">
        <f t="shared" si="1"/>
        <v>15</v>
      </c>
      <c r="N19" s="48">
        <f t="shared" si="1"/>
        <v>19</v>
      </c>
    </row>
    <row r="20" spans="1:14">
      <c r="A20" s="24">
        <v>22798</v>
      </c>
      <c r="B20" s="15"/>
      <c r="C20" s="15"/>
      <c r="D20" s="5">
        <v>37.4</v>
      </c>
      <c r="F20" s="17">
        <v>7</v>
      </c>
    </row>
    <row r="21" spans="1:14">
      <c r="A21" s="23">
        <v>22890</v>
      </c>
      <c r="B21" s="15"/>
      <c r="C21" s="15"/>
      <c r="D21" s="5">
        <v>31.3</v>
      </c>
      <c r="F21" s="17">
        <v>16.2</v>
      </c>
    </row>
    <row r="22" spans="1:14">
      <c r="A22" s="24">
        <v>22981</v>
      </c>
      <c r="B22" s="15"/>
      <c r="C22" s="15"/>
      <c r="D22" s="5">
        <v>35.1</v>
      </c>
      <c r="F22" s="17">
        <v>22.6</v>
      </c>
    </row>
    <row r="23" spans="1:14">
      <c r="A23" s="23">
        <v>23071</v>
      </c>
      <c r="B23" s="15"/>
      <c r="C23" s="15"/>
      <c r="D23" s="5">
        <v>39.5</v>
      </c>
      <c r="F23" s="17">
        <v>19.600000000000001</v>
      </c>
    </row>
    <row r="24" spans="1:14">
      <c r="A24" s="24">
        <v>23163</v>
      </c>
      <c r="B24" s="15"/>
      <c r="C24" s="15"/>
      <c r="D24" s="5">
        <v>35.5</v>
      </c>
      <c r="F24" s="17">
        <v>11.3</v>
      </c>
    </row>
    <row r="25" spans="1:14">
      <c r="A25" s="23">
        <v>23255</v>
      </c>
      <c r="B25" s="15"/>
      <c r="C25" s="15"/>
      <c r="D25" s="5">
        <v>31.4</v>
      </c>
      <c r="F25" s="17">
        <v>17.5</v>
      </c>
    </row>
    <row r="26" spans="1:14">
      <c r="A26" s="24">
        <v>23346</v>
      </c>
      <c r="B26" s="15"/>
      <c r="C26" s="15"/>
      <c r="D26" s="5">
        <v>34.4</v>
      </c>
      <c r="F26" s="17">
        <v>23.3</v>
      </c>
    </row>
    <row r="27" spans="1:14">
      <c r="A27" s="23">
        <v>23437</v>
      </c>
      <c r="B27" s="19"/>
      <c r="C27" s="19"/>
      <c r="D27" s="19">
        <v>35.299999999999997</v>
      </c>
      <c r="F27" s="17">
        <v>32.299999999999997</v>
      </c>
    </row>
    <row r="28" spans="1:14">
      <c r="A28" s="24">
        <v>23529</v>
      </c>
      <c r="B28" s="19"/>
      <c r="C28" s="19"/>
      <c r="D28" s="19">
        <v>33.700000000000003</v>
      </c>
      <c r="F28" s="17">
        <v>11.3</v>
      </c>
    </row>
    <row r="29" spans="1:14">
      <c r="A29" s="23">
        <v>23621</v>
      </c>
      <c r="B29" s="19"/>
      <c r="C29" s="19"/>
      <c r="D29" s="19">
        <v>27</v>
      </c>
      <c r="F29" s="17">
        <v>22.6</v>
      </c>
    </row>
    <row r="30" spans="1:14">
      <c r="A30" s="24">
        <v>23712</v>
      </c>
      <c r="B30" s="19"/>
      <c r="C30" s="19"/>
      <c r="D30" s="19">
        <v>32.5</v>
      </c>
      <c r="F30" s="17">
        <v>33.1</v>
      </c>
    </row>
    <row r="31" spans="1:14">
      <c r="A31" s="23">
        <v>23802</v>
      </c>
      <c r="B31" s="19"/>
      <c r="C31" s="19"/>
      <c r="D31" s="19">
        <v>33.4</v>
      </c>
      <c r="F31" s="17">
        <v>28.4</v>
      </c>
    </row>
    <row r="32" spans="1:14">
      <c r="A32" s="24">
        <v>23894</v>
      </c>
      <c r="B32" s="19"/>
      <c r="C32" s="19"/>
      <c r="D32" s="19">
        <v>30.5</v>
      </c>
      <c r="F32" s="17">
        <v>16.399999999999999</v>
      </c>
    </row>
    <row r="33" spans="1:6">
      <c r="A33" s="23">
        <v>23986</v>
      </c>
      <c r="B33" s="19"/>
      <c r="C33" s="19"/>
      <c r="D33" s="19">
        <v>27.3</v>
      </c>
      <c r="F33" s="17">
        <v>24.6</v>
      </c>
    </row>
    <row r="34" spans="1:6">
      <c r="A34" s="24">
        <v>24077</v>
      </c>
      <c r="B34" s="19"/>
      <c r="C34" s="19"/>
      <c r="D34" s="19">
        <v>31.9</v>
      </c>
      <c r="F34" s="17">
        <v>35.4</v>
      </c>
    </row>
    <row r="35" spans="1:6">
      <c r="A35" s="23">
        <v>24167</v>
      </c>
      <c r="B35" s="19"/>
      <c r="C35" s="19"/>
      <c r="D35" s="19">
        <v>32.5</v>
      </c>
      <c r="E35" s="17"/>
      <c r="F35" s="17">
        <v>26.3</v>
      </c>
    </row>
    <row r="36" spans="1:6">
      <c r="A36" s="24">
        <v>24259</v>
      </c>
      <c r="B36" s="19"/>
      <c r="C36" s="19"/>
      <c r="D36" s="19">
        <v>30.1</v>
      </c>
      <c r="E36" s="17"/>
      <c r="F36" s="17">
        <v>6</v>
      </c>
    </row>
    <row r="37" spans="1:6">
      <c r="A37" s="23">
        <v>24351</v>
      </c>
      <c r="B37" s="19"/>
      <c r="C37" s="19"/>
      <c r="D37" s="19">
        <v>24.6</v>
      </c>
      <c r="E37" s="17"/>
      <c r="F37" s="17">
        <v>21.4</v>
      </c>
    </row>
    <row r="38" spans="1:6">
      <c r="A38" s="24">
        <v>24442</v>
      </c>
      <c r="B38" s="19"/>
      <c r="C38" s="19"/>
      <c r="D38" s="19">
        <v>31.5</v>
      </c>
      <c r="E38" s="17"/>
      <c r="F38" s="17">
        <v>33.1</v>
      </c>
    </row>
    <row r="39" spans="1:6">
      <c r="A39" s="23">
        <v>24532</v>
      </c>
      <c r="B39" s="19"/>
      <c r="C39" s="19"/>
      <c r="D39" s="19">
        <v>34.4</v>
      </c>
      <c r="E39" s="17"/>
      <c r="F39" s="17">
        <v>28.1</v>
      </c>
    </row>
    <row r="40" spans="1:6">
      <c r="A40" s="24">
        <v>24624</v>
      </c>
      <c r="B40" s="19"/>
      <c r="C40" s="19"/>
      <c r="D40" s="19">
        <v>32.6</v>
      </c>
      <c r="E40" s="17"/>
      <c r="F40" s="17">
        <v>4.7</v>
      </c>
    </row>
    <row r="41" spans="1:6">
      <c r="A41" s="23">
        <v>24716</v>
      </c>
      <c r="B41" s="19"/>
      <c r="C41" s="19"/>
      <c r="D41" s="19">
        <v>28</v>
      </c>
      <c r="E41" s="17"/>
      <c r="F41" s="17">
        <v>26.2</v>
      </c>
    </row>
    <row r="42" spans="1:6">
      <c r="A42" s="24">
        <v>24807</v>
      </c>
      <c r="B42" s="19"/>
      <c r="C42" s="19"/>
      <c r="D42" s="19">
        <v>31.6</v>
      </c>
      <c r="E42" s="17"/>
      <c r="F42" s="17">
        <v>32.9</v>
      </c>
    </row>
    <row r="43" spans="1:6">
      <c r="A43" s="23">
        <v>24898</v>
      </c>
      <c r="B43" s="19"/>
      <c r="C43" s="19"/>
      <c r="D43" s="19">
        <v>33.9</v>
      </c>
      <c r="E43" s="17"/>
      <c r="F43" s="17">
        <v>28</v>
      </c>
    </row>
    <row r="44" spans="1:6">
      <c r="A44" s="24">
        <v>24990</v>
      </c>
      <c r="B44" s="19"/>
      <c r="C44" s="19"/>
      <c r="D44" s="19">
        <v>33.799999999999997</v>
      </c>
      <c r="E44" s="17"/>
      <c r="F44" s="17">
        <v>6.2</v>
      </c>
    </row>
    <row r="45" spans="1:6">
      <c r="A45" s="23">
        <v>25082</v>
      </c>
      <c r="B45" s="19"/>
      <c r="C45" s="19"/>
      <c r="D45" s="19">
        <v>28.3</v>
      </c>
      <c r="E45" s="17"/>
      <c r="F45" s="17">
        <v>40</v>
      </c>
    </row>
    <row r="46" spans="1:6">
      <c r="A46" s="24">
        <v>25173</v>
      </c>
      <c r="B46" s="19"/>
      <c r="C46" s="19"/>
      <c r="D46" s="19">
        <v>35.4</v>
      </c>
      <c r="E46" s="17"/>
      <c r="F46" s="17">
        <v>38.700000000000003</v>
      </c>
    </row>
    <row r="47" spans="1:6">
      <c r="A47" s="23">
        <v>25263</v>
      </c>
      <c r="B47" s="19"/>
      <c r="C47" s="19"/>
      <c r="D47" s="19">
        <v>37.700000000000003</v>
      </c>
      <c r="E47" s="17"/>
      <c r="F47" s="17">
        <v>36.5</v>
      </c>
    </row>
    <row r="48" spans="1:6">
      <c r="A48" s="24">
        <v>25355</v>
      </c>
      <c r="B48" s="19"/>
      <c r="C48" s="19"/>
      <c r="D48" s="19">
        <v>37.700000000000003</v>
      </c>
      <c r="E48" s="17"/>
      <c r="F48" s="17">
        <v>11.1</v>
      </c>
    </row>
    <row r="49" spans="1:6">
      <c r="A49" s="23">
        <v>25447</v>
      </c>
      <c r="B49" s="19"/>
      <c r="C49" s="19"/>
      <c r="D49" s="19">
        <v>32.6</v>
      </c>
      <c r="E49" s="17"/>
      <c r="F49" s="17">
        <v>42.8</v>
      </c>
    </row>
    <row r="50" spans="1:6">
      <c r="A50" s="24">
        <v>25538</v>
      </c>
      <c r="B50" s="19"/>
      <c r="C50" s="19"/>
      <c r="D50" s="19">
        <v>35.799999999999997</v>
      </c>
      <c r="E50" s="17"/>
      <c r="F50" s="17">
        <v>38.6</v>
      </c>
    </row>
    <row r="51" spans="1:6">
      <c r="A51" s="23">
        <v>25628</v>
      </c>
      <c r="B51" s="19"/>
      <c r="C51" s="19"/>
      <c r="D51" s="19">
        <v>37.4</v>
      </c>
      <c r="E51" s="17"/>
      <c r="F51" s="17">
        <v>38.799999999999997</v>
      </c>
    </row>
    <row r="52" spans="1:6">
      <c r="A52" s="24">
        <v>25720</v>
      </c>
      <c r="B52" s="19"/>
      <c r="C52" s="19"/>
      <c r="D52" s="19">
        <v>37.1</v>
      </c>
      <c r="E52" s="17"/>
      <c r="F52" s="17">
        <v>-7.7</v>
      </c>
    </row>
    <row r="53" spans="1:6">
      <c r="A53" s="23">
        <v>25812</v>
      </c>
      <c r="B53" s="19"/>
      <c r="C53" s="19"/>
      <c r="D53" s="19">
        <v>31.6</v>
      </c>
      <c r="E53" s="17"/>
      <c r="F53" s="17">
        <v>47.3</v>
      </c>
    </row>
    <row r="54" spans="1:6">
      <c r="A54" s="24">
        <v>25903</v>
      </c>
      <c r="B54" s="19"/>
      <c r="C54" s="19"/>
      <c r="D54" s="19">
        <v>38.4</v>
      </c>
      <c r="E54" s="17"/>
      <c r="F54" s="17">
        <v>44.4</v>
      </c>
    </row>
    <row r="55" spans="1:6">
      <c r="A55" s="23">
        <v>25993</v>
      </c>
      <c r="B55" s="19"/>
      <c r="C55" s="19"/>
      <c r="D55" s="19">
        <v>46.2</v>
      </c>
      <c r="E55" s="17"/>
      <c r="F55" s="17">
        <v>34.6</v>
      </c>
    </row>
    <row r="56" spans="1:6">
      <c r="A56" s="24">
        <v>26085</v>
      </c>
      <c r="B56" s="19"/>
      <c r="C56" s="19"/>
      <c r="D56" s="19">
        <v>41.8</v>
      </c>
      <c r="E56" s="17"/>
      <c r="F56" s="17">
        <v>-24.9</v>
      </c>
    </row>
    <row r="57" spans="1:6">
      <c r="A57" s="23">
        <v>26177</v>
      </c>
      <c r="B57" s="19"/>
      <c r="C57" s="19"/>
      <c r="D57" s="19">
        <v>38.200000000000003</v>
      </c>
      <c r="E57" s="17"/>
      <c r="F57" s="17">
        <v>25.3</v>
      </c>
    </row>
    <row r="58" spans="1:6">
      <c r="A58" s="24">
        <v>26268</v>
      </c>
      <c r="B58" s="19"/>
      <c r="C58" s="19"/>
      <c r="D58" s="19">
        <v>39.5</v>
      </c>
      <c r="E58" s="17"/>
      <c r="F58" s="17">
        <v>28.6</v>
      </c>
    </row>
    <row r="59" spans="1:6">
      <c r="A59" s="23">
        <v>26359</v>
      </c>
      <c r="B59" s="19"/>
      <c r="C59" s="19"/>
      <c r="D59" s="19">
        <v>42.7</v>
      </c>
      <c r="E59" s="17"/>
      <c r="F59" s="17">
        <v>13.4</v>
      </c>
    </row>
    <row r="60" spans="1:6">
      <c r="A60" s="24">
        <v>26451</v>
      </c>
      <c r="B60" s="19"/>
      <c r="C60" s="19"/>
      <c r="D60" s="19">
        <v>41.3</v>
      </c>
      <c r="E60" s="17"/>
      <c r="F60" s="17">
        <v>8.4</v>
      </c>
    </row>
    <row r="61" spans="1:6">
      <c r="A61" s="23">
        <v>26543</v>
      </c>
      <c r="B61" s="19"/>
      <c r="C61" s="19"/>
      <c r="D61" s="19">
        <v>34.700000000000003</v>
      </c>
      <c r="E61" s="17"/>
      <c r="F61" s="17">
        <v>15.6</v>
      </c>
    </row>
    <row r="62" spans="1:6">
      <c r="A62" s="24">
        <v>26634</v>
      </c>
      <c r="B62" s="19"/>
      <c r="C62" s="19"/>
      <c r="D62" s="19">
        <v>36.4</v>
      </c>
      <c r="E62" s="17"/>
      <c r="F62" s="17">
        <v>19</v>
      </c>
    </row>
    <row r="63" spans="1:6">
      <c r="A63" s="23">
        <v>26724</v>
      </c>
      <c r="B63" s="19"/>
      <c r="C63" s="19"/>
      <c r="D63" s="19">
        <v>37.5</v>
      </c>
      <c r="E63" s="17"/>
      <c r="F63" s="17">
        <v>12.5</v>
      </c>
    </row>
    <row r="64" spans="1:6">
      <c r="A64" s="24">
        <v>26816</v>
      </c>
      <c r="B64" s="19"/>
      <c r="C64" s="19"/>
      <c r="D64" s="19">
        <v>35.9</v>
      </c>
      <c r="E64" s="17"/>
      <c r="F64" s="17">
        <v>9.5</v>
      </c>
    </row>
    <row r="65" spans="1:6">
      <c r="A65" s="23">
        <v>26908</v>
      </c>
      <c r="B65" s="19"/>
      <c r="C65" s="19"/>
      <c r="D65" s="19">
        <v>30.7</v>
      </c>
      <c r="E65" s="17"/>
      <c r="F65" s="17">
        <v>17</v>
      </c>
    </row>
    <row r="66" spans="1:6">
      <c r="A66" s="24">
        <v>26999</v>
      </c>
      <c r="B66" s="19"/>
      <c r="C66" s="19"/>
      <c r="D66" s="19">
        <v>32.799999999999997</v>
      </c>
      <c r="E66" s="17"/>
      <c r="F66" s="17">
        <v>28.5</v>
      </c>
    </row>
    <row r="67" spans="1:6">
      <c r="A67" s="23">
        <v>27089</v>
      </c>
      <c r="B67" s="19"/>
      <c r="C67" s="19"/>
      <c r="D67" s="19">
        <v>36.700000000000003</v>
      </c>
      <c r="E67" s="17"/>
      <c r="F67" s="17">
        <v>18.100000000000001</v>
      </c>
    </row>
    <row r="68" spans="1:6">
      <c r="A68" s="24">
        <v>27181</v>
      </c>
      <c r="B68" s="19"/>
      <c r="C68" s="19"/>
      <c r="D68" s="19">
        <v>33.299999999999997</v>
      </c>
      <c r="E68" s="17"/>
      <c r="F68" s="17">
        <v>19.399999999999999</v>
      </c>
    </row>
    <row r="69" spans="1:6">
      <c r="A69" s="23">
        <v>27273</v>
      </c>
      <c r="B69" s="19"/>
      <c r="C69" s="19"/>
      <c r="D69" s="19">
        <v>27.4</v>
      </c>
      <c r="E69" s="17"/>
      <c r="F69" s="17">
        <v>22</v>
      </c>
    </row>
    <row r="70" spans="1:6">
      <c r="A70" s="24">
        <v>27364</v>
      </c>
      <c r="B70" s="19"/>
      <c r="C70" s="19"/>
      <c r="D70" s="19">
        <v>31.9</v>
      </c>
      <c r="E70" s="17"/>
      <c r="F70" s="17">
        <v>27.8</v>
      </c>
    </row>
    <row r="71" spans="1:6">
      <c r="A71" s="23">
        <v>27454</v>
      </c>
      <c r="B71" s="19"/>
      <c r="C71" s="19"/>
      <c r="D71" s="19">
        <v>32.299999999999997</v>
      </c>
      <c r="E71" s="17"/>
      <c r="F71" s="17">
        <v>-1.7</v>
      </c>
    </row>
    <row r="72" spans="1:6">
      <c r="A72" s="24">
        <v>27546</v>
      </c>
      <c r="B72" s="19"/>
      <c r="C72" s="19"/>
      <c r="D72" s="19">
        <v>33.700000000000003</v>
      </c>
      <c r="E72" s="17"/>
      <c r="F72" s="17">
        <v>-3.4</v>
      </c>
    </row>
    <row r="73" spans="1:6">
      <c r="A73" s="23">
        <v>27638</v>
      </c>
      <c r="B73" s="19"/>
      <c r="C73" s="19"/>
      <c r="D73" s="19">
        <v>27.7</v>
      </c>
      <c r="E73" s="17"/>
      <c r="F73" s="17">
        <v>6.6</v>
      </c>
    </row>
    <row r="74" spans="1:6">
      <c r="A74" s="24">
        <v>27729</v>
      </c>
      <c r="B74" s="19"/>
      <c r="C74" s="19"/>
      <c r="D74" s="19">
        <v>30.3</v>
      </c>
      <c r="E74" s="17"/>
      <c r="F74" s="17">
        <v>12.1</v>
      </c>
    </row>
    <row r="75" spans="1:6">
      <c r="A75" s="23">
        <v>27820</v>
      </c>
      <c r="B75" s="19"/>
      <c r="C75" s="19"/>
      <c r="D75" s="19">
        <v>33.299999999999997</v>
      </c>
      <c r="E75" s="17"/>
      <c r="F75" s="17">
        <v>3</v>
      </c>
    </row>
    <row r="76" spans="1:6">
      <c r="A76" s="24">
        <v>27912</v>
      </c>
      <c r="B76" s="19"/>
      <c r="C76" s="19"/>
      <c r="D76" s="19">
        <v>29.2</v>
      </c>
      <c r="E76" s="17"/>
      <c r="F76" s="17">
        <v>-0.4</v>
      </c>
    </row>
    <row r="77" spans="1:6">
      <c r="A77" s="23">
        <v>28004</v>
      </c>
      <c r="B77" s="19"/>
      <c r="C77" s="19"/>
      <c r="D77" s="19">
        <v>23.8</v>
      </c>
      <c r="E77" s="17"/>
      <c r="F77" s="17">
        <v>12.7</v>
      </c>
    </row>
    <row r="78" spans="1:6">
      <c r="A78" s="24">
        <v>28095</v>
      </c>
      <c r="B78" s="19"/>
      <c r="C78" s="19"/>
      <c r="D78" s="19">
        <v>28.9</v>
      </c>
      <c r="E78" s="17"/>
      <c r="F78" s="17">
        <v>18.8</v>
      </c>
    </row>
    <row r="79" spans="1:6">
      <c r="A79" s="23">
        <v>28185</v>
      </c>
      <c r="B79" s="19"/>
      <c r="C79" s="19"/>
      <c r="D79" s="19">
        <v>31.7</v>
      </c>
      <c r="E79" s="17"/>
      <c r="F79" s="17">
        <v>17.399999999999999</v>
      </c>
    </row>
    <row r="80" spans="1:6">
      <c r="A80" s="24">
        <v>28277</v>
      </c>
      <c r="B80" s="19"/>
      <c r="C80" s="19"/>
      <c r="D80" s="19">
        <v>31.1</v>
      </c>
      <c r="E80" s="17"/>
      <c r="F80" s="17">
        <v>9</v>
      </c>
    </row>
    <row r="81" spans="1:7">
      <c r="A81" s="23">
        <v>28369</v>
      </c>
      <c r="B81" s="19"/>
      <c r="C81" s="19"/>
      <c r="D81" s="19">
        <v>27</v>
      </c>
      <c r="E81" s="17"/>
      <c r="F81" s="17">
        <v>16</v>
      </c>
    </row>
    <row r="82" spans="1:7">
      <c r="A82" s="24">
        <v>28460</v>
      </c>
      <c r="B82" s="19"/>
      <c r="C82" s="19"/>
      <c r="D82" s="19">
        <v>27.8</v>
      </c>
      <c r="E82" s="17"/>
      <c r="F82" s="17">
        <v>25.6</v>
      </c>
    </row>
    <row r="83" spans="1:7">
      <c r="A83" s="23">
        <v>28550</v>
      </c>
      <c r="B83" s="19"/>
      <c r="C83" s="19"/>
      <c r="D83" s="19">
        <v>31</v>
      </c>
      <c r="E83" s="17"/>
      <c r="F83" s="17">
        <v>21.3</v>
      </c>
    </row>
    <row r="84" spans="1:7">
      <c r="A84" s="24">
        <v>28642</v>
      </c>
      <c r="B84" s="19"/>
      <c r="C84" s="19"/>
      <c r="D84" s="19">
        <v>32.6</v>
      </c>
      <c r="E84" s="17"/>
      <c r="F84" s="17">
        <v>-0.1</v>
      </c>
    </row>
    <row r="85" spans="1:7">
      <c r="A85" s="23">
        <v>28734</v>
      </c>
      <c r="B85" s="19"/>
      <c r="C85" s="19"/>
      <c r="D85" s="19">
        <v>25.6</v>
      </c>
      <c r="E85" s="17"/>
      <c r="F85" s="17">
        <v>15.1</v>
      </c>
    </row>
    <row r="86" spans="1:7">
      <c r="A86" s="24">
        <v>28825</v>
      </c>
      <c r="B86" s="19"/>
      <c r="C86" s="19"/>
      <c r="D86" s="19">
        <v>26.5</v>
      </c>
      <c r="E86" s="17"/>
      <c r="F86" s="17">
        <v>11.1</v>
      </c>
    </row>
    <row r="87" spans="1:7">
      <c r="A87" s="23">
        <v>28915</v>
      </c>
      <c r="B87" s="19"/>
      <c r="C87" s="19"/>
      <c r="D87" s="19">
        <v>31.9</v>
      </c>
      <c r="E87" s="17"/>
      <c r="F87" s="17">
        <v>19.100000000000001</v>
      </c>
    </row>
    <row r="88" spans="1:7">
      <c r="A88" s="24">
        <v>29007</v>
      </c>
      <c r="B88" s="19"/>
      <c r="C88" s="19"/>
      <c r="D88" s="19">
        <v>31</v>
      </c>
      <c r="E88" s="17"/>
      <c r="F88" s="17">
        <v>9.6999999999999993</v>
      </c>
    </row>
    <row r="89" spans="1:7">
      <c r="A89" s="23">
        <v>29099</v>
      </c>
      <c r="B89" s="19"/>
      <c r="C89" s="19"/>
      <c r="D89" s="19">
        <v>26.3</v>
      </c>
      <c r="E89" s="17"/>
      <c r="F89" s="17">
        <v>16.2</v>
      </c>
    </row>
    <row r="90" spans="1:7">
      <c r="A90" s="24">
        <v>29190</v>
      </c>
      <c r="B90" s="19"/>
      <c r="C90" s="19"/>
      <c r="D90" s="19">
        <v>27.4</v>
      </c>
      <c r="E90" s="17"/>
      <c r="F90" s="17">
        <v>23.5</v>
      </c>
    </row>
    <row r="91" spans="1:7">
      <c r="A91" s="23">
        <v>29281</v>
      </c>
      <c r="B91" s="19"/>
      <c r="C91" s="19"/>
      <c r="D91" s="19">
        <v>32.299999999999997</v>
      </c>
      <c r="E91" s="17"/>
      <c r="F91" s="17">
        <v>14.9</v>
      </c>
    </row>
    <row r="92" spans="1:7">
      <c r="A92" s="24">
        <v>29373</v>
      </c>
      <c r="B92" s="19"/>
      <c r="C92" s="19"/>
      <c r="D92" s="19">
        <v>31</v>
      </c>
      <c r="E92" s="17"/>
      <c r="F92" s="17">
        <v>21.3</v>
      </c>
    </row>
    <row r="93" spans="1:7">
      <c r="A93" s="23">
        <v>29465</v>
      </c>
      <c r="B93" s="19"/>
      <c r="C93" s="19"/>
      <c r="D93" s="19">
        <v>26.2</v>
      </c>
      <c r="E93" s="17"/>
      <c r="F93" s="17">
        <v>28.2</v>
      </c>
    </row>
    <row r="94" spans="1:7">
      <c r="A94" s="24">
        <v>29556</v>
      </c>
      <c r="B94" s="19"/>
      <c r="C94" s="19"/>
      <c r="D94" s="19">
        <v>27.3</v>
      </c>
      <c r="E94" s="17"/>
      <c r="F94" s="17">
        <v>36.6</v>
      </c>
    </row>
    <row r="95" spans="1:7">
      <c r="A95" s="23">
        <v>29646</v>
      </c>
      <c r="B95" s="19"/>
      <c r="C95" s="19"/>
      <c r="D95" s="19">
        <v>34.4</v>
      </c>
      <c r="E95" s="17"/>
      <c r="F95" s="17">
        <v>36</v>
      </c>
    </row>
    <row r="96" spans="1:7">
      <c r="A96" s="24">
        <v>29738</v>
      </c>
      <c r="B96" s="19">
        <v>60.3</v>
      </c>
      <c r="C96" s="19">
        <v>26.7</v>
      </c>
      <c r="D96" s="19">
        <v>33.6</v>
      </c>
      <c r="E96" s="19">
        <v>25.6</v>
      </c>
      <c r="F96" s="17">
        <v>25.6</v>
      </c>
      <c r="G96" s="17"/>
    </row>
    <row r="97" spans="1:7">
      <c r="A97" s="23">
        <v>29830</v>
      </c>
      <c r="B97" s="19">
        <v>61</v>
      </c>
      <c r="C97" s="19">
        <v>31.5</v>
      </c>
      <c r="D97" s="19">
        <v>29.6</v>
      </c>
      <c r="E97" s="19">
        <v>34.1</v>
      </c>
      <c r="F97" s="17">
        <v>34.1</v>
      </c>
      <c r="G97" s="17"/>
    </row>
    <row r="98" spans="1:7">
      <c r="A98" s="24">
        <v>29921</v>
      </c>
      <c r="B98" s="19">
        <v>55</v>
      </c>
      <c r="C98" s="19">
        <v>25.7</v>
      </c>
      <c r="D98" s="19">
        <v>29.3</v>
      </c>
      <c r="E98" s="19">
        <v>34.5</v>
      </c>
      <c r="F98" s="17">
        <v>34.5</v>
      </c>
      <c r="G98" s="17"/>
    </row>
    <row r="99" spans="1:7">
      <c r="A99" s="23">
        <v>30011</v>
      </c>
      <c r="B99" s="19">
        <v>60.6</v>
      </c>
      <c r="C99" s="19">
        <v>26.1</v>
      </c>
      <c r="D99" s="19">
        <v>34.5</v>
      </c>
      <c r="E99" s="19">
        <v>31.4</v>
      </c>
      <c r="F99" s="17">
        <v>31.4</v>
      </c>
      <c r="G99" s="17"/>
    </row>
    <row r="100" spans="1:7">
      <c r="A100" s="24">
        <v>30103</v>
      </c>
      <c r="B100" s="19">
        <v>60.5</v>
      </c>
      <c r="C100" s="19">
        <v>27.7</v>
      </c>
      <c r="D100" s="19">
        <v>32.700000000000003</v>
      </c>
      <c r="E100" s="19">
        <v>28.1</v>
      </c>
      <c r="F100" s="17">
        <v>28.1</v>
      </c>
      <c r="G100" s="17"/>
    </row>
    <row r="101" spans="1:7">
      <c r="A101" s="23">
        <v>30195</v>
      </c>
      <c r="B101" s="19">
        <v>60.3</v>
      </c>
      <c r="C101" s="19">
        <v>33.9</v>
      </c>
      <c r="D101" s="19">
        <v>26.4</v>
      </c>
      <c r="E101" s="19">
        <v>26.9</v>
      </c>
      <c r="F101" s="17">
        <v>26.9</v>
      </c>
      <c r="G101" s="17"/>
    </row>
    <row r="102" spans="1:7">
      <c r="A102" s="24">
        <v>30286</v>
      </c>
      <c r="B102" s="19">
        <v>58.6</v>
      </c>
      <c r="C102" s="19">
        <v>27.1</v>
      </c>
      <c r="D102" s="19">
        <v>31.5</v>
      </c>
      <c r="E102" s="19">
        <v>16.3</v>
      </c>
      <c r="F102" s="17">
        <v>16.3</v>
      </c>
      <c r="G102" s="17"/>
    </row>
    <row r="103" spans="1:7">
      <c r="A103" s="23">
        <v>30376</v>
      </c>
      <c r="B103" s="19">
        <v>61.9</v>
      </c>
      <c r="C103" s="19">
        <v>25.6</v>
      </c>
      <c r="D103" s="19">
        <v>36.4</v>
      </c>
      <c r="E103" s="19">
        <v>19.2</v>
      </c>
      <c r="F103" s="17">
        <v>19.2</v>
      </c>
      <c r="G103" s="17"/>
    </row>
    <row r="104" spans="1:7">
      <c r="A104" s="24">
        <v>30468</v>
      </c>
      <c r="B104" s="19">
        <v>61</v>
      </c>
      <c r="C104" s="19">
        <v>26.4</v>
      </c>
      <c r="D104" s="19">
        <v>34.6</v>
      </c>
      <c r="E104" s="19">
        <v>10.9</v>
      </c>
      <c r="F104" s="17">
        <v>10.9</v>
      </c>
      <c r="G104" s="17"/>
    </row>
    <row r="105" spans="1:7">
      <c r="A105" s="23">
        <v>30560</v>
      </c>
      <c r="B105" s="19">
        <v>62</v>
      </c>
      <c r="C105" s="19">
        <v>31.9</v>
      </c>
      <c r="D105" s="19">
        <v>30.1</v>
      </c>
      <c r="E105" s="19">
        <v>13.6</v>
      </c>
      <c r="F105" s="17">
        <v>13.6</v>
      </c>
      <c r="G105" s="17"/>
    </row>
    <row r="106" spans="1:7">
      <c r="A106" s="24">
        <v>30651</v>
      </c>
      <c r="B106" s="19">
        <v>57.6</v>
      </c>
      <c r="C106" s="19">
        <v>26.2</v>
      </c>
      <c r="D106" s="19">
        <v>31.4</v>
      </c>
      <c r="E106" s="19">
        <v>11.3</v>
      </c>
      <c r="F106" s="17">
        <v>11.3</v>
      </c>
      <c r="G106" s="17"/>
    </row>
    <row r="107" spans="1:7">
      <c r="A107" s="23">
        <v>30742</v>
      </c>
      <c r="B107" s="19">
        <v>61.1</v>
      </c>
      <c r="C107" s="19">
        <v>25.9</v>
      </c>
      <c r="D107" s="19">
        <v>35.200000000000003</v>
      </c>
      <c r="E107" s="19">
        <v>11</v>
      </c>
      <c r="F107" s="17">
        <v>11</v>
      </c>
      <c r="G107" s="17"/>
    </row>
    <row r="108" spans="1:7">
      <c r="A108" s="24">
        <v>30834</v>
      </c>
      <c r="B108" s="19">
        <v>59.8</v>
      </c>
      <c r="C108" s="19">
        <v>26.9</v>
      </c>
      <c r="D108" s="19">
        <v>32.9</v>
      </c>
      <c r="E108" s="19">
        <v>13.2</v>
      </c>
      <c r="F108" s="17">
        <v>13.2</v>
      </c>
      <c r="G108" s="17"/>
    </row>
    <row r="109" spans="1:7">
      <c r="A109" s="23">
        <v>30926</v>
      </c>
      <c r="B109" s="19">
        <v>60.7</v>
      </c>
      <c r="C109" s="19">
        <v>31.9</v>
      </c>
      <c r="D109" s="19">
        <v>28.8</v>
      </c>
      <c r="E109" s="19">
        <v>18.5</v>
      </c>
      <c r="F109" s="17">
        <v>18.5</v>
      </c>
      <c r="G109" s="17"/>
    </row>
    <row r="110" spans="1:7">
      <c r="A110" s="24">
        <v>31017</v>
      </c>
      <c r="B110" s="19">
        <v>56.9</v>
      </c>
      <c r="C110" s="19">
        <v>27.2</v>
      </c>
      <c r="D110" s="19">
        <v>29.7</v>
      </c>
      <c r="E110" s="19">
        <v>17.2</v>
      </c>
      <c r="F110" s="17">
        <v>17.2</v>
      </c>
      <c r="G110" s="17"/>
    </row>
    <row r="111" spans="1:7">
      <c r="A111" s="23">
        <v>31107</v>
      </c>
      <c r="B111" s="19">
        <v>62.3</v>
      </c>
      <c r="C111" s="19">
        <v>26.6</v>
      </c>
      <c r="D111" s="19">
        <v>35.6</v>
      </c>
      <c r="E111" s="19">
        <v>21.9</v>
      </c>
      <c r="F111" s="17">
        <v>21.9</v>
      </c>
      <c r="G111" s="17"/>
    </row>
    <row r="112" spans="1:7">
      <c r="A112" s="24">
        <v>31199</v>
      </c>
      <c r="B112" s="19">
        <v>62</v>
      </c>
      <c r="C112" s="19">
        <v>28.5</v>
      </c>
      <c r="D112" s="19">
        <v>33.5</v>
      </c>
      <c r="E112" s="19">
        <v>16.2</v>
      </c>
      <c r="F112" s="17">
        <v>16.2</v>
      </c>
      <c r="G112" s="17"/>
    </row>
    <row r="113" spans="1:7">
      <c r="A113" s="23">
        <v>31291</v>
      </c>
      <c r="B113" s="19">
        <v>60.8</v>
      </c>
      <c r="C113" s="19">
        <v>35.1</v>
      </c>
      <c r="D113" s="19">
        <v>25.8</v>
      </c>
      <c r="E113" s="19">
        <v>23.6</v>
      </c>
      <c r="F113" s="17">
        <v>23.6</v>
      </c>
      <c r="G113" s="17"/>
    </row>
    <row r="114" spans="1:7">
      <c r="A114" s="24">
        <v>31382</v>
      </c>
      <c r="B114" s="19">
        <v>57.8</v>
      </c>
      <c r="C114" s="19">
        <v>26.7</v>
      </c>
      <c r="D114" s="19">
        <v>31.1</v>
      </c>
      <c r="E114" s="19">
        <v>27.7</v>
      </c>
      <c r="F114" s="17">
        <v>27.7</v>
      </c>
      <c r="G114" s="17"/>
    </row>
    <row r="115" spans="1:7">
      <c r="A115" s="23">
        <v>31472</v>
      </c>
      <c r="B115" s="19">
        <v>60</v>
      </c>
      <c r="C115" s="19">
        <v>26.8</v>
      </c>
      <c r="D115" s="19">
        <v>33.1</v>
      </c>
      <c r="E115" s="19">
        <v>25.8</v>
      </c>
      <c r="F115" s="17">
        <v>25.8</v>
      </c>
      <c r="G115" s="17"/>
    </row>
    <row r="116" spans="1:7">
      <c r="A116" s="24">
        <v>31564</v>
      </c>
      <c r="B116" s="19">
        <v>60.5</v>
      </c>
      <c r="C116" s="19">
        <v>27.5</v>
      </c>
      <c r="D116" s="19">
        <v>33</v>
      </c>
      <c r="E116" s="19">
        <v>23.4</v>
      </c>
      <c r="F116" s="17">
        <v>23.4</v>
      </c>
      <c r="G116" s="17"/>
    </row>
    <row r="117" spans="1:7">
      <c r="A117" s="23">
        <v>31656</v>
      </c>
      <c r="B117" s="19">
        <v>60.8</v>
      </c>
      <c r="C117" s="19">
        <v>31.9</v>
      </c>
      <c r="D117" s="19">
        <v>28.8</v>
      </c>
      <c r="E117" s="19">
        <v>29.6</v>
      </c>
      <c r="F117" s="17">
        <v>29.6</v>
      </c>
      <c r="G117" s="17"/>
    </row>
    <row r="118" spans="1:7">
      <c r="A118" s="24">
        <v>31747</v>
      </c>
      <c r="B118" s="19">
        <v>62.2</v>
      </c>
      <c r="C118" s="19">
        <v>28.7</v>
      </c>
      <c r="D118" s="19">
        <v>33.5</v>
      </c>
      <c r="E118" s="19">
        <v>32</v>
      </c>
      <c r="F118" s="17">
        <v>32</v>
      </c>
      <c r="G118" s="17"/>
    </row>
    <row r="119" spans="1:7">
      <c r="A119" s="23">
        <v>31837</v>
      </c>
      <c r="B119" s="19">
        <v>59.1</v>
      </c>
      <c r="C119" s="19">
        <v>27.1</v>
      </c>
      <c r="D119" s="19">
        <v>31.9</v>
      </c>
      <c r="E119" s="19">
        <v>35.1</v>
      </c>
      <c r="F119" s="17">
        <v>35.1</v>
      </c>
      <c r="G119" s="17"/>
    </row>
    <row r="120" spans="1:7">
      <c r="A120" s="24">
        <v>31929</v>
      </c>
      <c r="B120" s="19">
        <v>60.8</v>
      </c>
      <c r="C120" s="19">
        <v>28.4</v>
      </c>
      <c r="D120" s="19">
        <v>32.4</v>
      </c>
      <c r="E120" s="19">
        <v>29.1</v>
      </c>
      <c r="F120" s="17">
        <v>29.1</v>
      </c>
      <c r="G120" s="17"/>
    </row>
    <row r="121" spans="1:7">
      <c r="A121" s="23">
        <v>32021</v>
      </c>
      <c r="B121" s="19">
        <v>61.5</v>
      </c>
      <c r="C121" s="19">
        <v>32.299999999999997</v>
      </c>
      <c r="D121" s="19">
        <v>29.3</v>
      </c>
      <c r="E121" s="19">
        <v>37.4</v>
      </c>
      <c r="F121" s="17">
        <v>37.4</v>
      </c>
      <c r="G121" s="17"/>
    </row>
    <row r="122" spans="1:7">
      <c r="A122" s="24">
        <v>32112</v>
      </c>
      <c r="B122" s="19">
        <v>62.6</v>
      </c>
      <c r="C122" s="19">
        <v>29.6</v>
      </c>
      <c r="D122" s="19">
        <v>33</v>
      </c>
      <c r="E122" s="19">
        <v>34.5</v>
      </c>
      <c r="F122" s="17">
        <v>34.5</v>
      </c>
      <c r="G122" s="17"/>
    </row>
    <row r="123" spans="1:7">
      <c r="A123" s="23">
        <v>32203</v>
      </c>
      <c r="B123" s="19">
        <v>61.5</v>
      </c>
      <c r="C123" s="19">
        <v>29.9</v>
      </c>
      <c r="D123" s="19">
        <v>31.6</v>
      </c>
      <c r="E123" s="19">
        <v>47.3</v>
      </c>
      <c r="F123" s="17">
        <v>47.3</v>
      </c>
      <c r="G123" s="17"/>
    </row>
    <row r="124" spans="1:7">
      <c r="A124" s="24">
        <v>32295</v>
      </c>
      <c r="B124" s="19">
        <v>60.6</v>
      </c>
      <c r="C124" s="19">
        <v>28.7</v>
      </c>
      <c r="D124" s="19">
        <v>31.9</v>
      </c>
      <c r="E124" s="19">
        <v>30.2</v>
      </c>
      <c r="F124" s="17">
        <v>30.2</v>
      </c>
      <c r="G124" s="17"/>
    </row>
    <row r="125" spans="1:7">
      <c r="A125" s="23">
        <v>32387</v>
      </c>
      <c r="B125" s="19">
        <v>62.2</v>
      </c>
      <c r="C125" s="19">
        <v>33.6</v>
      </c>
      <c r="D125" s="19">
        <v>28.5</v>
      </c>
      <c r="E125" s="19">
        <v>53.6</v>
      </c>
      <c r="F125" s="17">
        <v>53.6</v>
      </c>
      <c r="G125" s="17"/>
    </row>
    <row r="126" spans="1:7">
      <c r="A126" s="24">
        <v>32478</v>
      </c>
      <c r="B126" s="19">
        <v>62</v>
      </c>
      <c r="C126" s="19">
        <v>27.6</v>
      </c>
      <c r="D126" s="19">
        <v>34.299999999999997</v>
      </c>
      <c r="E126" s="19">
        <v>41.8</v>
      </c>
      <c r="F126" s="17">
        <v>41.8</v>
      </c>
      <c r="G126" s="17"/>
    </row>
    <row r="127" spans="1:7">
      <c r="A127" s="23">
        <v>32568</v>
      </c>
      <c r="B127" s="19">
        <v>63.4</v>
      </c>
      <c r="C127" s="19">
        <v>27.8</v>
      </c>
      <c r="D127" s="19">
        <v>35.6</v>
      </c>
      <c r="E127" s="19">
        <v>43</v>
      </c>
      <c r="F127" s="17">
        <v>43</v>
      </c>
      <c r="G127" s="17"/>
    </row>
    <row r="128" spans="1:7">
      <c r="A128" s="24">
        <v>32660</v>
      </c>
      <c r="B128" s="19">
        <v>62.7</v>
      </c>
      <c r="C128" s="19">
        <v>29.8</v>
      </c>
      <c r="D128" s="19">
        <v>32.9</v>
      </c>
      <c r="E128" s="19">
        <v>19.100000000000001</v>
      </c>
      <c r="F128" s="17">
        <v>19.100000000000001</v>
      </c>
      <c r="G128" s="17"/>
    </row>
    <row r="129" spans="1:7">
      <c r="A129" s="23">
        <v>32752</v>
      </c>
      <c r="B129" s="19">
        <v>61.9</v>
      </c>
      <c r="C129" s="19">
        <v>36.9</v>
      </c>
      <c r="D129" s="19">
        <v>25</v>
      </c>
      <c r="E129" s="19">
        <v>34.200000000000003</v>
      </c>
      <c r="F129" s="17">
        <v>34.200000000000003</v>
      </c>
      <c r="G129" s="17"/>
    </row>
    <row r="130" spans="1:7">
      <c r="A130" s="24">
        <v>32843</v>
      </c>
      <c r="B130" s="19">
        <v>62.9</v>
      </c>
      <c r="C130" s="19">
        <v>29.8</v>
      </c>
      <c r="D130" s="19">
        <v>33.1</v>
      </c>
      <c r="E130" s="19">
        <v>33.200000000000003</v>
      </c>
      <c r="F130" s="17">
        <v>33.200000000000003</v>
      </c>
      <c r="G130" s="17"/>
    </row>
    <row r="131" spans="1:7">
      <c r="A131" s="23">
        <v>32933</v>
      </c>
      <c r="B131" s="19">
        <v>65</v>
      </c>
      <c r="C131" s="19">
        <v>29.2</v>
      </c>
      <c r="D131" s="19">
        <v>35.799999999999997</v>
      </c>
      <c r="E131" s="19">
        <v>34.700000000000003</v>
      </c>
      <c r="F131" s="17">
        <v>34.700000000000003</v>
      </c>
      <c r="G131" s="17"/>
    </row>
    <row r="132" spans="1:7">
      <c r="A132" s="24">
        <v>33025</v>
      </c>
      <c r="B132" s="19">
        <v>67.7</v>
      </c>
      <c r="C132" s="19">
        <v>29.2</v>
      </c>
      <c r="D132" s="19">
        <v>38.5</v>
      </c>
      <c r="E132" s="19">
        <v>22.6</v>
      </c>
      <c r="F132" s="17">
        <v>22.6</v>
      </c>
      <c r="G132" s="17"/>
    </row>
    <row r="133" spans="1:7">
      <c r="A133" s="23">
        <v>33117</v>
      </c>
      <c r="B133" s="19">
        <v>65.8</v>
      </c>
      <c r="C133" s="19">
        <v>33</v>
      </c>
      <c r="D133" s="19">
        <v>32.9</v>
      </c>
      <c r="E133" s="19">
        <v>24.9</v>
      </c>
      <c r="F133" s="17">
        <v>24.9</v>
      </c>
      <c r="G133" s="17"/>
    </row>
    <row r="134" spans="1:7">
      <c r="A134" s="24">
        <v>33208</v>
      </c>
      <c r="B134" s="19">
        <v>64.099999999999994</v>
      </c>
      <c r="C134" s="19">
        <v>28.7</v>
      </c>
      <c r="D134" s="19">
        <v>35.4</v>
      </c>
      <c r="E134" s="19">
        <v>15</v>
      </c>
      <c r="F134" s="17">
        <v>15</v>
      </c>
      <c r="G134" s="17"/>
    </row>
    <row r="135" spans="1:7">
      <c r="A135" s="23">
        <v>33298</v>
      </c>
      <c r="B135" s="19">
        <v>64.900000000000006</v>
      </c>
      <c r="C135" s="19">
        <v>28.6</v>
      </c>
      <c r="D135" s="19">
        <v>36.299999999999997</v>
      </c>
      <c r="E135" s="19">
        <v>33.1</v>
      </c>
      <c r="F135" s="17">
        <v>33.1</v>
      </c>
      <c r="G135" s="17"/>
    </row>
    <row r="136" spans="1:7">
      <c r="A136" s="24">
        <v>33390</v>
      </c>
      <c r="B136" s="19">
        <v>66.3</v>
      </c>
      <c r="C136" s="19">
        <v>29.3</v>
      </c>
      <c r="D136" s="19">
        <v>37</v>
      </c>
      <c r="E136" s="19">
        <v>13.5</v>
      </c>
      <c r="F136" s="17">
        <v>13.5</v>
      </c>
      <c r="G136" s="17"/>
    </row>
    <row r="137" spans="1:7">
      <c r="A137" s="23">
        <v>33482</v>
      </c>
      <c r="B137" s="19">
        <v>65.3</v>
      </c>
      <c r="C137" s="19">
        <v>33</v>
      </c>
      <c r="D137" s="19">
        <v>32.200000000000003</v>
      </c>
      <c r="E137" s="19">
        <v>25.8</v>
      </c>
      <c r="F137" s="17">
        <v>25.8</v>
      </c>
      <c r="G137" s="17"/>
    </row>
    <row r="138" spans="1:7">
      <c r="A138" s="24">
        <v>33573</v>
      </c>
      <c r="B138" s="19">
        <v>62.8</v>
      </c>
      <c r="C138" s="19">
        <v>28.8</v>
      </c>
      <c r="D138" s="19">
        <v>34</v>
      </c>
      <c r="E138" s="19">
        <v>9.3000000000000007</v>
      </c>
      <c r="F138" s="17">
        <v>9.3000000000000007</v>
      </c>
      <c r="G138" s="17"/>
    </row>
    <row r="139" spans="1:7">
      <c r="A139" s="23">
        <v>33664</v>
      </c>
      <c r="B139" s="19">
        <v>65.7</v>
      </c>
      <c r="C139" s="19">
        <v>27.3</v>
      </c>
      <c r="D139" s="19">
        <v>38.4</v>
      </c>
      <c r="E139" s="19">
        <v>27.1</v>
      </c>
      <c r="F139" s="17">
        <v>27.1</v>
      </c>
      <c r="G139" s="17"/>
    </row>
    <row r="140" spans="1:7">
      <c r="A140" s="24">
        <v>33756</v>
      </c>
      <c r="B140" s="19">
        <v>65.8</v>
      </c>
      <c r="C140" s="19">
        <v>31.7</v>
      </c>
      <c r="D140" s="19">
        <v>34.1</v>
      </c>
      <c r="E140" s="19">
        <v>6.4</v>
      </c>
      <c r="F140" s="17">
        <v>6.4</v>
      </c>
      <c r="G140" s="17"/>
    </row>
    <row r="141" spans="1:7">
      <c r="A141" s="23">
        <v>33848</v>
      </c>
      <c r="B141" s="19">
        <v>67.2</v>
      </c>
      <c r="C141" s="19">
        <v>34.4</v>
      </c>
      <c r="D141" s="19">
        <v>32.799999999999997</v>
      </c>
      <c r="E141" s="19">
        <v>15.1</v>
      </c>
      <c r="F141" s="17">
        <v>15.1</v>
      </c>
      <c r="G141" s="17"/>
    </row>
    <row r="142" spans="1:7">
      <c r="A142" s="24">
        <v>33939</v>
      </c>
      <c r="B142" s="19">
        <v>63.9</v>
      </c>
      <c r="C142" s="19">
        <v>29.6</v>
      </c>
      <c r="D142" s="19">
        <v>34.299999999999997</v>
      </c>
      <c r="E142" s="19">
        <v>2.8</v>
      </c>
      <c r="F142" s="17">
        <v>2.8</v>
      </c>
      <c r="G142" s="17"/>
    </row>
    <row r="143" spans="1:7">
      <c r="A143" s="23">
        <v>34029</v>
      </c>
      <c r="B143" s="19">
        <v>64.3</v>
      </c>
      <c r="C143" s="19">
        <v>27.1</v>
      </c>
      <c r="D143" s="19">
        <v>37.200000000000003</v>
      </c>
      <c r="E143" s="19">
        <v>18.5</v>
      </c>
      <c r="F143" s="17">
        <v>18.5</v>
      </c>
      <c r="G143" s="17"/>
    </row>
    <row r="144" spans="1:7">
      <c r="A144" s="24">
        <v>34121</v>
      </c>
      <c r="B144" s="19">
        <v>65.099999999999994</v>
      </c>
      <c r="C144" s="19">
        <v>30.3</v>
      </c>
      <c r="D144" s="19">
        <v>34.9</v>
      </c>
      <c r="E144" s="19">
        <v>-6.3</v>
      </c>
      <c r="F144" s="17">
        <v>-6.3</v>
      </c>
      <c r="G144" s="17"/>
    </row>
    <row r="145" spans="1:7">
      <c r="A145" s="23">
        <v>34213</v>
      </c>
      <c r="B145" s="19">
        <v>66</v>
      </c>
      <c r="C145" s="19">
        <v>33.5</v>
      </c>
      <c r="D145" s="19">
        <v>32.5</v>
      </c>
      <c r="E145" s="19">
        <v>17.8</v>
      </c>
      <c r="F145" s="17">
        <v>17.8</v>
      </c>
      <c r="G145" s="17"/>
    </row>
    <row r="146" spans="1:7">
      <c r="A146" s="24">
        <v>34304</v>
      </c>
      <c r="B146" s="19">
        <v>63.7</v>
      </c>
      <c r="C146" s="19">
        <v>29.9</v>
      </c>
      <c r="D146" s="19">
        <v>33.799999999999997</v>
      </c>
      <c r="E146" s="19">
        <v>4.9000000000000004</v>
      </c>
      <c r="F146" s="17">
        <v>4.9000000000000004</v>
      </c>
      <c r="G146" s="17"/>
    </row>
    <row r="147" spans="1:7">
      <c r="A147" s="23">
        <v>34394</v>
      </c>
      <c r="B147" s="19">
        <v>65.3</v>
      </c>
      <c r="C147" s="19">
        <v>28.5</v>
      </c>
      <c r="D147" s="19">
        <v>36.700000000000003</v>
      </c>
      <c r="E147" s="19">
        <v>19.5</v>
      </c>
      <c r="F147" s="17">
        <v>19.5</v>
      </c>
      <c r="G147" s="17"/>
    </row>
    <row r="148" spans="1:7">
      <c r="A148" s="24">
        <v>34486</v>
      </c>
      <c r="B148" s="19">
        <v>63.9</v>
      </c>
      <c r="C148" s="19">
        <v>31.6</v>
      </c>
      <c r="D148" s="19">
        <v>32.299999999999997</v>
      </c>
      <c r="E148" s="19">
        <v>4.4000000000000004</v>
      </c>
      <c r="F148" s="17">
        <v>4.4000000000000004</v>
      </c>
      <c r="G148" s="17"/>
    </row>
    <row r="149" spans="1:7">
      <c r="A149" s="23">
        <v>34578</v>
      </c>
      <c r="B149" s="19">
        <v>66</v>
      </c>
      <c r="C149" s="19">
        <v>36.700000000000003</v>
      </c>
      <c r="D149" s="19">
        <v>29.3</v>
      </c>
      <c r="E149" s="19">
        <v>27.8</v>
      </c>
      <c r="F149" s="17">
        <v>27.8</v>
      </c>
      <c r="G149" s="17"/>
    </row>
    <row r="150" spans="1:7">
      <c r="A150" s="24">
        <v>34669</v>
      </c>
      <c r="B150" s="19">
        <v>63.8</v>
      </c>
      <c r="C150" s="19">
        <v>30.2</v>
      </c>
      <c r="D150" s="19">
        <v>33.6</v>
      </c>
      <c r="E150" s="19">
        <v>3.9</v>
      </c>
      <c r="F150" s="17">
        <v>3.9</v>
      </c>
      <c r="G150" s="17"/>
    </row>
    <row r="151" spans="1:7">
      <c r="A151" s="23">
        <v>34759</v>
      </c>
      <c r="B151" s="19">
        <v>64.5</v>
      </c>
      <c r="C151" s="19">
        <v>27.8</v>
      </c>
      <c r="D151" s="19">
        <v>36.700000000000003</v>
      </c>
      <c r="E151" s="19">
        <v>24.7</v>
      </c>
      <c r="F151" s="17">
        <v>24.7</v>
      </c>
      <c r="G151" s="17"/>
    </row>
    <row r="152" spans="1:7">
      <c r="A152" s="24">
        <v>34851</v>
      </c>
      <c r="B152" s="19">
        <v>64.3</v>
      </c>
      <c r="C152" s="19">
        <v>31.5</v>
      </c>
      <c r="D152" s="19">
        <v>32.799999999999997</v>
      </c>
      <c r="E152" s="19">
        <v>23.8</v>
      </c>
      <c r="F152" s="17">
        <v>23.8</v>
      </c>
      <c r="G152" s="17"/>
    </row>
    <row r="153" spans="1:7">
      <c r="A153" s="23">
        <v>34943</v>
      </c>
      <c r="B153" s="19">
        <v>65.3</v>
      </c>
      <c r="C153" s="19">
        <v>35</v>
      </c>
      <c r="D153" s="19">
        <v>30.3</v>
      </c>
      <c r="E153" s="19">
        <v>29.1</v>
      </c>
      <c r="F153" s="17">
        <v>29.1</v>
      </c>
      <c r="G153" s="17"/>
    </row>
    <row r="154" spans="1:7">
      <c r="A154" s="24">
        <v>35034</v>
      </c>
      <c r="B154" s="19">
        <v>61.2</v>
      </c>
      <c r="C154" s="19">
        <v>30.8</v>
      </c>
      <c r="D154" s="19">
        <v>30.4</v>
      </c>
      <c r="E154" s="19">
        <v>29.2</v>
      </c>
      <c r="F154" s="17">
        <v>29.2</v>
      </c>
      <c r="G154" s="17"/>
    </row>
    <row r="155" spans="1:7">
      <c r="A155" s="23">
        <v>35125</v>
      </c>
      <c r="B155" s="19">
        <v>62.3</v>
      </c>
      <c r="C155" s="19">
        <v>28.9</v>
      </c>
      <c r="D155" s="19">
        <v>33.4</v>
      </c>
      <c r="E155" s="19">
        <v>25.1</v>
      </c>
      <c r="F155" s="17">
        <v>25.1</v>
      </c>
      <c r="G155" s="17"/>
    </row>
    <row r="156" spans="1:7">
      <c r="A156" s="24">
        <v>35217</v>
      </c>
      <c r="B156" s="19">
        <v>62</v>
      </c>
      <c r="C156" s="19">
        <v>31.7</v>
      </c>
      <c r="D156" s="19">
        <v>30.3</v>
      </c>
      <c r="E156" s="19">
        <v>20.6</v>
      </c>
      <c r="F156" s="17">
        <v>20.6</v>
      </c>
      <c r="G156" s="17"/>
    </row>
    <row r="157" spans="1:7">
      <c r="A157" s="23">
        <v>35309</v>
      </c>
      <c r="B157" s="19">
        <v>65.3</v>
      </c>
      <c r="C157" s="19">
        <v>37.1</v>
      </c>
      <c r="D157" s="19">
        <v>28.2</v>
      </c>
      <c r="E157" s="19">
        <v>32.299999999999997</v>
      </c>
      <c r="F157" s="17">
        <v>32.299999999999997</v>
      </c>
      <c r="G157" s="17"/>
    </row>
    <row r="158" spans="1:7">
      <c r="A158" s="24">
        <v>35400</v>
      </c>
      <c r="B158" s="19">
        <v>63.8</v>
      </c>
      <c r="C158" s="19">
        <v>30.5</v>
      </c>
      <c r="D158" s="19">
        <v>33.299999999999997</v>
      </c>
      <c r="E158" s="19">
        <v>19.399999999999999</v>
      </c>
      <c r="F158" s="17">
        <v>19.399999999999999</v>
      </c>
      <c r="G158" s="17"/>
    </row>
    <row r="159" spans="1:7">
      <c r="A159" s="24">
        <v>35490</v>
      </c>
      <c r="B159" s="19">
        <v>61.6</v>
      </c>
      <c r="C159" s="19">
        <v>28.4</v>
      </c>
      <c r="D159" s="19">
        <v>33.200000000000003</v>
      </c>
      <c r="E159" s="19">
        <v>29.4</v>
      </c>
      <c r="F159" s="17">
        <v>29.4</v>
      </c>
      <c r="G159" s="17"/>
    </row>
    <row r="160" spans="1:7">
      <c r="A160" s="23">
        <v>35582</v>
      </c>
      <c r="B160" s="19">
        <v>63.6</v>
      </c>
      <c r="C160" s="19">
        <v>31.4</v>
      </c>
      <c r="D160" s="19">
        <v>32.200000000000003</v>
      </c>
      <c r="E160" s="19">
        <v>6.1</v>
      </c>
      <c r="F160" s="17">
        <v>6.1</v>
      </c>
      <c r="G160" s="17"/>
    </row>
    <row r="161" spans="1:7">
      <c r="A161" s="24">
        <v>35674</v>
      </c>
      <c r="B161" s="19">
        <v>64.5</v>
      </c>
      <c r="C161" s="19">
        <v>38</v>
      </c>
      <c r="D161" s="19">
        <v>26.5</v>
      </c>
      <c r="E161" s="19">
        <v>22.9</v>
      </c>
      <c r="F161" s="17">
        <v>22.9</v>
      </c>
      <c r="G161" s="17"/>
    </row>
    <row r="162" spans="1:7">
      <c r="A162" s="24">
        <v>35765</v>
      </c>
      <c r="B162" s="19">
        <v>62.1</v>
      </c>
      <c r="C162" s="19">
        <v>31</v>
      </c>
      <c r="D162" s="19">
        <v>31</v>
      </c>
      <c r="E162" s="19">
        <v>14</v>
      </c>
      <c r="F162" s="17">
        <v>14</v>
      </c>
      <c r="G162" s="17"/>
    </row>
    <row r="163" spans="1:7">
      <c r="A163" s="23">
        <v>35855</v>
      </c>
      <c r="B163" s="19">
        <v>60.9</v>
      </c>
      <c r="C163" s="19">
        <v>28.4</v>
      </c>
      <c r="D163" s="19">
        <v>32.5</v>
      </c>
      <c r="E163" s="19">
        <v>33.700000000000003</v>
      </c>
      <c r="F163" s="17">
        <v>33.700000000000003</v>
      </c>
      <c r="G163" s="17"/>
    </row>
    <row r="164" spans="1:7">
      <c r="A164" s="24">
        <v>35947</v>
      </c>
      <c r="B164" s="19">
        <v>62.3</v>
      </c>
      <c r="C164" s="19">
        <v>31.8</v>
      </c>
      <c r="D164" s="19">
        <v>30.5</v>
      </c>
      <c r="E164" s="19">
        <v>8.5</v>
      </c>
      <c r="F164" s="17">
        <v>8.5</v>
      </c>
      <c r="G164" s="17"/>
    </row>
    <row r="165" spans="1:7">
      <c r="A165" s="24">
        <v>36039</v>
      </c>
      <c r="B165" s="19">
        <v>64.3</v>
      </c>
      <c r="C165" s="19">
        <v>36.4</v>
      </c>
      <c r="D165" s="19">
        <v>27.8</v>
      </c>
      <c r="E165" s="19">
        <v>26.5</v>
      </c>
      <c r="F165" s="17">
        <v>26.5</v>
      </c>
      <c r="G165" s="17"/>
    </row>
    <row r="166" spans="1:7">
      <c r="A166" s="23">
        <v>36130</v>
      </c>
      <c r="B166" s="19">
        <v>61.5</v>
      </c>
      <c r="C166" s="19">
        <v>30.8</v>
      </c>
      <c r="D166" s="19">
        <v>30.7</v>
      </c>
      <c r="E166" s="19">
        <v>20.100000000000001</v>
      </c>
      <c r="F166" s="17">
        <v>20.100000000000001</v>
      </c>
      <c r="G166" s="17"/>
    </row>
    <row r="167" spans="1:7">
      <c r="A167" s="24">
        <v>36220</v>
      </c>
      <c r="B167" s="19">
        <v>62.2</v>
      </c>
      <c r="C167" s="19">
        <v>28.8</v>
      </c>
      <c r="D167" s="19">
        <v>33.4</v>
      </c>
      <c r="E167" s="19">
        <v>35.1</v>
      </c>
      <c r="F167" s="17">
        <v>35.1</v>
      </c>
      <c r="G167" s="17"/>
    </row>
    <row r="168" spans="1:7">
      <c r="A168" s="24">
        <v>36312</v>
      </c>
      <c r="B168" s="19">
        <v>62.7</v>
      </c>
      <c r="C168" s="19">
        <v>32.200000000000003</v>
      </c>
      <c r="D168" s="19">
        <v>30.5</v>
      </c>
      <c r="E168" s="19">
        <v>14.8</v>
      </c>
      <c r="F168" s="17">
        <v>14.8</v>
      </c>
      <c r="G168" s="17"/>
    </row>
    <row r="169" spans="1:7">
      <c r="A169" s="23">
        <v>36404</v>
      </c>
      <c r="B169" s="19">
        <v>64.8</v>
      </c>
      <c r="C169" s="19">
        <v>35.9</v>
      </c>
      <c r="D169" s="19">
        <v>28.9</v>
      </c>
      <c r="E169" s="19">
        <v>29.7</v>
      </c>
      <c r="F169" s="17">
        <v>29.7</v>
      </c>
      <c r="G169" s="17"/>
    </row>
    <row r="170" spans="1:7">
      <c r="A170" s="24">
        <v>36495</v>
      </c>
      <c r="B170" s="19">
        <v>61.4</v>
      </c>
      <c r="C170" s="19">
        <v>31.2</v>
      </c>
      <c r="D170" s="19">
        <v>30.1</v>
      </c>
      <c r="E170" s="19">
        <v>24.6</v>
      </c>
      <c r="F170" s="17">
        <v>24.6</v>
      </c>
      <c r="G170" s="17"/>
    </row>
    <row r="171" spans="1:7">
      <c r="A171" s="24">
        <v>36586</v>
      </c>
      <c r="B171" s="19">
        <v>62.2</v>
      </c>
      <c r="C171" s="19">
        <v>28.9</v>
      </c>
      <c r="D171" s="19">
        <v>33.299999999999997</v>
      </c>
      <c r="E171" s="19">
        <v>37.4</v>
      </c>
      <c r="F171" s="17">
        <v>37.4</v>
      </c>
      <c r="G171" s="17"/>
    </row>
    <row r="172" spans="1:7">
      <c r="A172" s="23">
        <v>36678</v>
      </c>
      <c r="B172" s="19">
        <v>62.1</v>
      </c>
      <c r="C172" s="19">
        <v>32.299999999999997</v>
      </c>
      <c r="D172" s="19">
        <v>29.8</v>
      </c>
      <c r="E172" s="19">
        <v>15.5</v>
      </c>
      <c r="F172" s="17">
        <v>15.5</v>
      </c>
      <c r="G172" s="17"/>
    </row>
    <row r="173" spans="1:7">
      <c r="A173" s="24">
        <v>36770</v>
      </c>
      <c r="B173" s="19">
        <v>64.099999999999994</v>
      </c>
      <c r="C173" s="19">
        <v>36.299999999999997</v>
      </c>
      <c r="D173" s="19">
        <v>27.9</v>
      </c>
      <c r="E173" s="19">
        <v>31.9</v>
      </c>
      <c r="F173" s="17">
        <v>31.9</v>
      </c>
      <c r="G173" s="17"/>
    </row>
    <row r="174" spans="1:7">
      <c r="A174" s="23">
        <v>36861</v>
      </c>
      <c r="B174" s="19">
        <v>62.3</v>
      </c>
      <c r="C174" s="19">
        <v>31.4</v>
      </c>
      <c r="D174" s="19">
        <v>30.9</v>
      </c>
      <c r="E174" s="19">
        <v>26.6</v>
      </c>
      <c r="F174" s="17">
        <v>26.6</v>
      </c>
      <c r="G174" s="17"/>
    </row>
    <row r="175" spans="1:7">
      <c r="A175" s="24">
        <v>36951</v>
      </c>
      <c r="B175" s="19">
        <v>61.1</v>
      </c>
      <c r="C175" s="19">
        <v>29.2</v>
      </c>
      <c r="D175" s="19">
        <v>31.9</v>
      </c>
      <c r="E175" s="19">
        <v>54.8</v>
      </c>
      <c r="F175" s="17">
        <v>54.8</v>
      </c>
      <c r="G175" s="17"/>
    </row>
    <row r="176" spans="1:7">
      <c r="A176" s="23">
        <v>37043</v>
      </c>
      <c r="B176" s="19">
        <v>61.8</v>
      </c>
      <c r="C176" s="19">
        <v>32.1</v>
      </c>
      <c r="D176" s="19">
        <v>29.7</v>
      </c>
      <c r="E176" s="19">
        <v>22.4</v>
      </c>
      <c r="F176" s="17">
        <v>22.4</v>
      </c>
      <c r="G176" s="17"/>
    </row>
    <row r="177" spans="1:7">
      <c r="A177" s="24">
        <v>37135</v>
      </c>
      <c r="B177" s="19">
        <v>64.2</v>
      </c>
      <c r="C177" s="19">
        <v>35.200000000000003</v>
      </c>
      <c r="D177" s="19">
        <v>29</v>
      </c>
      <c r="E177" s="19">
        <v>27.7</v>
      </c>
      <c r="F177" s="17">
        <v>27.7</v>
      </c>
      <c r="G177" s="17"/>
    </row>
    <row r="178" spans="1:7">
      <c r="A178" s="23">
        <v>37226</v>
      </c>
      <c r="B178" s="19">
        <v>60.8</v>
      </c>
      <c r="C178" s="19">
        <v>32.299999999999997</v>
      </c>
      <c r="D178" s="19">
        <v>28.5</v>
      </c>
      <c r="E178" s="19">
        <v>31.2</v>
      </c>
      <c r="F178" s="17">
        <v>31.2</v>
      </c>
      <c r="G178" s="17"/>
    </row>
    <row r="179" spans="1:7">
      <c r="A179" s="24">
        <v>37316</v>
      </c>
      <c r="B179" s="19">
        <v>62.5</v>
      </c>
      <c r="C179" s="19">
        <v>29.6</v>
      </c>
      <c r="D179" s="19">
        <v>32.799999999999997</v>
      </c>
      <c r="E179" s="19">
        <v>36.4</v>
      </c>
      <c r="F179" s="17">
        <v>36.4</v>
      </c>
      <c r="G179" s="17"/>
    </row>
    <row r="180" spans="1:7">
      <c r="A180" s="23">
        <v>37408</v>
      </c>
      <c r="B180" s="19">
        <v>61.9</v>
      </c>
      <c r="C180" s="19">
        <v>33.1</v>
      </c>
      <c r="D180" s="19">
        <v>28.9</v>
      </c>
      <c r="E180" s="19">
        <v>15.3</v>
      </c>
      <c r="F180" s="17">
        <v>15.3</v>
      </c>
      <c r="G180" s="17"/>
    </row>
    <row r="181" spans="1:7">
      <c r="A181" s="24">
        <v>37500</v>
      </c>
      <c r="B181" s="19">
        <v>63.9</v>
      </c>
      <c r="C181" s="19">
        <v>38.1</v>
      </c>
      <c r="D181" s="19">
        <v>25.7</v>
      </c>
      <c r="E181" s="19">
        <v>29.9</v>
      </c>
      <c r="F181" s="17">
        <v>29.9</v>
      </c>
      <c r="G181" s="17"/>
    </row>
    <row r="182" spans="1:7">
      <c r="A182" s="23">
        <v>37591</v>
      </c>
      <c r="B182" s="19">
        <v>61.8</v>
      </c>
      <c r="C182" s="19">
        <v>32.200000000000003</v>
      </c>
      <c r="D182" s="19">
        <v>29.6</v>
      </c>
      <c r="E182" s="19">
        <v>28.9</v>
      </c>
      <c r="F182" s="17">
        <v>28.9</v>
      </c>
      <c r="G182" s="17"/>
    </row>
    <row r="183" spans="1:7">
      <c r="A183" s="24">
        <v>37681</v>
      </c>
      <c r="B183" s="19">
        <v>61</v>
      </c>
      <c r="C183" s="19">
        <v>29.4</v>
      </c>
      <c r="D183" s="19">
        <v>31.6</v>
      </c>
      <c r="E183" s="19">
        <v>41.6</v>
      </c>
      <c r="F183" s="17">
        <v>41.6</v>
      </c>
      <c r="G183" s="17"/>
    </row>
    <row r="184" spans="1:7">
      <c r="A184" s="23">
        <v>37773</v>
      </c>
      <c r="B184" s="19">
        <v>62.5</v>
      </c>
      <c r="C184" s="19">
        <v>32.5</v>
      </c>
      <c r="D184" s="19">
        <v>30</v>
      </c>
      <c r="E184" s="19">
        <v>16.100000000000001</v>
      </c>
      <c r="F184" s="17">
        <v>16.100000000000001</v>
      </c>
      <c r="G184" s="17"/>
    </row>
    <row r="185" spans="1:7">
      <c r="A185" s="24">
        <v>37865</v>
      </c>
      <c r="B185" s="19">
        <v>64.900000000000006</v>
      </c>
      <c r="C185" s="19">
        <v>37.799999999999997</v>
      </c>
      <c r="D185" s="19">
        <v>27.2</v>
      </c>
      <c r="E185" s="19">
        <v>27.2</v>
      </c>
      <c r="F185" s="17">
        <v>27.2</v>
      </c>
      <c r="G185" s="17"/>
    </row>
    <row r="186" spans="1:7">
      <c r="A186" s="23">
        <v>37956</v>
      </c>
      <c r="B186" s="19">
        <v>62.3</v>
      </c>
      <c r="C186" s="19">
        <v>32.1</v>
      </c>
      <c r="D186" s="19">
        <v>30.2</v>
      </c>
      <c r="E186" s="19">
        <v>25.2</v>
      </c>
      <c r="F186" s="17">
        <v>25.2</v>
      </c>
      <c r="G186" s="17"/>
    </row>
    <row r="187" spans="1:7">
      <c r="A187" s="24">
        <v>38047</v>
      </c>
      <c r="B187" s="19">
        <v>63.5</v>
      </c>
      <c r="C187" s="19">
        <v>30.3</v>
      </c>
      <c r="D187" s="19">
        <v>33.200000000000003</v>
      </c>
      <c r="E187" s="19">
        <v>35.5</v>
      </c>
      <c r="F187" s="17">
        <v>35.5</v>
      </c>
      <c r="G187" s="17"/>
    </row>
    <row r="188" spans="1:7">
      <c r="A188" s="23">
        <v>38139</v>
      </c>
      <c r="B188" s="19">
        <v>61.3</v>
      </c>
      <c r="C188" s="19">
        <v>33</v>
      </c>
      <c r="D188" s="19">
        <v>28.2</v>
      </c>
      <c r="E188" s="19">
        <v>12.1</v>
      </c>
      <c r="F188" s="17">
        <v>12.1</v>
      </c>
      <c r="G188" s="17"/>
    </row>
    <row r="189" spans="1:7">
      <c r="A189" s="24">
        <v>38231</v>
      </c>
      <c r="B189" s="19">
        <v>65</v>
      </c>
      <c r="C189" s="19">
        <v>36.799999999999997</v>
      </c>
      <c r="D189" s="19">
        <v>28.2</v>
      </c>
      <c r="E189" s="19">
        <v>30.4</v>
      </c>
      <c r="F189" s="17">
        <v>30.4</v>
      </c>
      <c r="G189" s="17"/>
    </row>
    <row r="190" spans="1:7">
      <c r="A190" s="23">
        <v>38322</v>
      </c>
      <c r="B190" s="19">
        <v>61.7</v>
      </c>
      <c r="C190" s="19">
        <v>32.299999999999997</v>
      </c>
      <c r="D190" s="19">
        <v>29.5</v>
      </c>
      <c r="E190" s="19">
        <v>28.5</v>
      </c>
      <c r="F190" s="17">
        <v>28.5</v>
      </c>
      <c r="G190" s="17"/>
    </row>
    <row r="191" spans="1:7">
      <c r="A191" s="24">
        <v>38412</v>
      </c>
      <c r="B191" s="19">
        <v>64.599999999999994</v>
      </c>
      <c r="C191" s="19">
        <v>29.5</v>
      </c>
      <c r="D191" s="19">
        <v>35.1</v>
      </c>
      <c r="E191" s="19">
        <v>47.1</v>
      </c>
      <c r="F191" s="17">
        <v>47.1</v>
      </c>
      <c r="G191" s="17"/>
    </row>
    <row r="192" spans="1:7">
      <c r="A192" s="23">
        <v>38504</v>
      </c>
      <c r="B192" s="19">
        <v>67</v>
      </c>
      <c r="C192" s="19">
        <v>32.799999999999997</v>
      </c>
      <c r="D192" s="19">
        <v>34.1</v>
      </c>
      <c r="E192" s="19">
        <v>17.8</v>
      </c>
      <c r="F192" s="17">
        <v>17.8</v>
      </c>
      <c r="G192" s="17"/>
    </row>
    <row r="193" spans="1:7">
      <c r="A193" s="24">
        <v>38596</v>
      </c>
      <c r="B193" s="19">
        <v>68.099999999999994</v>
      </c>
      <c r="C193" s="19">
        <v>36.5</v>
      </c>
      <c r="D193" s="19">
        <v>31.6</v>
      </c>
      <c r="E193" s="19">
        <v>37.4</v>
      </c>
      <c r="F193" s="17">
        <v>37.4</v>
      </c>
      <c r="G193" s="17"/>
    </row>
    <row r="194" spans="1:7">
      <c r="A194" s="23">
        <v>38687</v>
      </c>
      <c r="B194" s="19">
        <v>65.900000000000006</v>
      </c>
      <c r="C194" s="19">
        <v>32.6</v>
      </c>
      <c r="D194" s="19">
        <v>33.299999999999997</v>
      </c>
      <c r="E194" s="19">
        <v>34.700000000000003</v>
      </c>
      <c r="F194" s="17">
        <v>34.700000000000003</v>
      </c>
      <c r="G194" s="17"/>
    </row>
    <row r="195" spans="1:7">
      <c r="A195" s="24">
        <v>38777</v>
      </c>
      <c r="B195" s="19">
        <v>65.3</v>
      </c>
      <c r="C195" s="19">
        <v>30.7</v>
      </c>
      <c r="D195" s="19">
        <v>34.5</v>
      </c>
      <c r="E195" s="19">
        <v>53.2</v>
      </c>
      <c r="F195" s="17">
        <v>53.2</v>
      </c>
      <c r="G195" s="17"/>
    </row>
    <row r="196" spans="1:7">
      <c r="A196" s="23">
        <v>38869</v>
      </c>
      <c r="B196" s="19">
        <v>66.8</v>
      </c>
      <c r="C196" s="19">
        <v>34.200000000000003</v>
      </c>
      <c r="D196" s="19">
        <v>32.6</v>
      </c>
      <c r="E196" s="19">
        <v>21.4</v>
      </c>
      <c r="F196" s="17">
        <v>21.4</v>
      </c>
      <c r="G196" s="17"/>
    </row>
    <row r="197" spans="1:7">
      <c r="A197" s="24">
        <v>38961</v>
      </c>
      <c r="B197" s="19">
        <v>72.599999999999994</v>
      </c>
      <c r="C197" s="19">
        <v>36.4</v>
      </c>
      <c r="D197" s="19">
        <v>36.200000000000003</v>
      </c>
      <c r="E197" s="19">
        <v>56.9</v>
      </c>
      <c r="F197" s="17">
        <v>56.9</v>
      </c>
      <c r="G197" s="17"/>
    </row>
    <row r="198" spans="1:7">
      <c r="A198" s="23">
        <v>39052</v>
      </c>
      <c r="B198" s="19">
        <v>69.7</v>
      </c>
      <c r="C198" s="19">
        <v>33.200000000000003</v>
      </c>
      <c r="D198" s="19">
        <v>36.5</v>
      </c>
      <c r="E198" s="19">
        <v>50.6</v>
      </c>
      <c r="F198" s="17">
        <v>50.6</v>
      </c>
      <c r="G198" s="17"/>
    </row>
    <row r="199" spans="1:7">
      <c r="A199" s="24">
        <v>39142</v>
      </c>
      <c r="B199" s="19">
        <v>72.7</v>
      </c>
      <c r="C199" s="19">
        <v>31.6</v>
      </c>
      <c r="D199" s="19">
        <v>41.1</v>
      </c>
      <c r="E199" s="19">
        <v>76</v>
      </c>
      <c r="F199" s="17">
        <v>76.099999999999994</v>
      </c>
      <c r="G199" s="17"/>
    </row>
    <row r="200" spans="1:7">
      <c r="A200" s="23">
        <v>39234</v>
      </c>
      <c r="B200" s="19">
        <v>72.3</v>
      </c>
      <c r="C200" s="19">
        <v>34.799999999999997</v>
      </c>
      <c r="D200" s="19">
        <v>37.5</v>
      </c>
      <c r="E200" s="19">
        <v>49.2</v>
      </c>
      <c r="F200" s="17">
        <v>49.2</v>
      </c>
      <c r="G200" s="17"/>
    </row>
    <row r="201" spans="1:7">
      <c r="A201" s="24">
        <v>39326</v>
      </c>
      <c r="B201" s="19">
        <v>75.599999999999994</v>
      </c>
      <c r="C201" s="19">
        <v>39.299999999999997</v>
      </c>
      <c r="D201" s="19">
        <v>36.299999999999997</v>
      </c>
      <c r="E201" s="19">
        <v>62.8</v>
      </c>
      <c r="F201" s="17">
        <v>62.8</v>
      </c>
      <c r="G201" s="17"/>
    </row>
    <row r="202" spans="1:7">
      <c r="A202" s="24">
        <v>39417</v>
      </c>
      <c r="B202" s="19">
        <v>72.599999999999994</v>
      </c>
      <c r="C202" s="19">
        <v>34.1</v>
      </c>
      <c r="D202" s="19">
        <v>38.5</v>
      </c>
      <c r="E202" s="19">
        <v>56</v>
      </c>
      <c r="F202" s="17">
        <v>56</v>
      </c>
      <c r="G202" s="17"/>
    </row>
    <row r="203" spans="1:7">
      <c r="A203" s="23">
        <v>39508</v>
      </c>
      <c r="B203" s="19">
        <v>74.099999999999994</v>
      </c>
      <c r="C203" s="19">
        <v>32.200000000000003</v>
      </c>
      <c r="D203" s="19">
        <v>41.9</v>
      </c>
      <c r="E203" s="19">
        <v>93.5</v>
      </c>
      <c r="F203" s="17">
        <v>93.5</v>
      </c>
      <c r="G203" s="17"/>
    </row>
    <row r="204" spans="1:7">
      <c r="A204" s="24">
        <v>39600</v>
      </c>
      <c r="B204" s="19">
        <v>72.900000000000006</v>
      </c>
      <c r="C204" s="19">
        <v>35.1</v>
      </c>
      <c r="D204" s="19">
        <v>37.700000000000003</v>
      </c>
      <c r="E204" s="19">
        <v>65.099999999999994</v>
      </c>
      <c r="F204" s="17">
        <v>65.099999999999994</v>
      </c>
      <c r="G204" s="17"/>
    </row>
    <row r="205" spans="1:7">
      <c r="A205" s="24">
        <v>39692</v>
      </c>
      <c r="B205" s="19">
        <v>76.7</v>
      </c>
      <c r="C205" s="19">
        <v>40.5</v>
      </c>
      <c r="D205" s="19">
        <v>36.200000000000003</v>
      </c>
      <c r="E205" s="19">
        <v>84.1</v>
      </c>
      <c r="F205" s="17">
        <v>84.1</v>
      </c>
      <c r="G205" s="17"/>
    </row>
    <row r="206" spans="1:7">
      <c r="A206" s="24">
        <v>39783</v>
      </c>
      <c r="B206" s="19">
        <v>74.599999999999994</v>
      </c>
      <c r="C206" s="19">
        <v>34.6</v>
      </c>
      <c r="D206" s="19">
        <v>40</v>
      </c>
      <c r="E206" s="19">
        <v>73</v>
      </c>
      <c r="F206" s="17">
        <v>73</v>
      </c>
      <c r="G206" s="17"/>
    </row>
    <row r="207" spans="1:7">
      <c r="A207" s="23">
        <v>39873</v>
      </c>
      <c r="B207" s="19">
        <v>73.900000000000006</v>
      </c>
      <c r="C207" s="19">
        <v>33.1</v>
      </c>
      <c r="D207" s="19">
        <v>40.799999999999997</v>
      </c>
      <c r="E207" s="19">
        <v>88.7</v>
      </c>
      <c r="F207" s="17">
        <v>88.7</v>
      </c>
      <c r="G207" s="17"/>
    </row>
    <row r="208" spans="1:7">
      <c r="A208" s="24">
        <v>39965</v>
      </c>
      <c r="B208" s="19">
        <v>74.900000000000006</v>
      </c>
      <c r="C208" s="19">
        <v>35.5</v>
      </c>
      <c r="D208" s="19">
        <v>39.4</v>
      </c>
      <c r="E208" s="19">
        <v>54</v>
      </c>
      <c r="F208" s="17">
        <v>54</v>
      </c>
      <c r="G208" s="17"/>
    </row>
    <row r="209" spans="1:7">
      <c r="A209" s="24">
        <v>40057</v>
      </c>
      <c r="B209" s="19">
        <v>76.5</v>
      </c>
      <c r="C209" s="19">
        <v>38</v>
      </c>
      <c r="D209" s="19">
        <v>38.5</v>
      </c>
      <c r="E209" s="19">
        <v>62.5</v>
      </c>
      <c r="F209" s="17">
        <v>62.5</v>
      </c>
      <c r="G209" s="17"/>
    </row>
    <row r="210" spans="1:7">
      <c r="A210" s="24">
        <v>40148</v>
      </c>
      <c r="B210" s="19">
        <v>75.5</v>
      </c>
      <c r="C210" s="19">
        <v>35</v>
      </c>
      <c r="D210" s="19">
        <v>40.5</v>
      </c>
      <c r="E210" s="19">
        <v>41.7</v>
      </c>
      <c r="F210" s="17">
        <v>41.7</v>
      </c>
      <c r="G210" s="17"/>
    </row>
    <row r="211" spans="1:7">
      <c r="A211" s="24">
        <v>40238</v>
      </c>
      <c r="B211" s="19">
        <v>76</v>
      </c>
      <c r="C211" s="19">
        <v>32.700000000000003</v>
      </c>
      <c r="D211" s="19">
        <v>43.2</v>
      </c>
      <c r="E211" s="19">
        <v>59.9</v>
      </c>
      <c r="F211" s="17">
        <v>59.9</v>
      </c>
      <c r="G211" s="17"/>
    </row>
    <row r="212" spans="1:7">
      <c r="A212" s="24">
        <v>40330</v>
      </c>
      <c r="B212" s="19">
        <v>76</v>
      </c>
      <c r="C212" s="19">
        <v>35.799999999999997</v>
      </c>
      <c r="D212" s="19">
        <v>40.299999999999997</v>
      </c>
      <c r="E212" s="19">
        <v>32</v>
      </c>
      <c r="F212" s="17">
        <v>32</v>
      </c>
      <c r="G212" s="17"/>
    </row>
    <row r="213" spans="1:7">
      <c r="A213" s="24">
        <v>40422</v>
      </c>
      <c r="B213" s="19">
        <v>76.3</v>
      </c>
      <c r="C213" s="19">
        <v>38.5</v>
      </c>
      <c r="D213" s="19">
        <v>37.799999999999997</v>
      </c>
      <c r="E213" s="19">
        <v>41.8</v>
      </c>
      <c r="F213" s="17">
        <v>42.5</v>
      </c>
      <c r="G213" s="17"/>
    </row>
    <row r="214" spans="1:7">
      <c r="A214" s="24">
        <v>40513</v>
      </c>
      <c r="B214" s="19">
        <v>72.5</v>
      </c>
      <c r="C214" s="19">
        <v>35.799999999999997</v>
      </c>
      <c r="D214" s="19">
        <v>36.6</v>
      </c>
      <c r="E214" s="19">
        <v>38.4</v>
      </c>
      <c r="F214" s="17">
        <v>34.5</v>
      </c>
      <c r="G214" s="17"/>
    </row>
    <row r="215" spans="1:7">
      <c r="A215" s="24">
        <v>40603</v>
      </c>
      <c r="B215" s="19">
        <v>76</v>
      </c>
      <c r="C215" s="19">
        <v>33.799999999999997</v>
      </c>
      <c r="D215" s="19">
        <v>42.3</v>
      </c>
      <c r="E215" s="19">
        <v>61</v>
      </c>
      <c r="F215" s="17">
        <v>57.8</v>
      </c>
      <c r="G215" s="17"/>
    </row>
    <row r="216" spans="1:7">
      <c r="A216" s="24">
        <v>40695</v>
      </c>
      <c r="B216" s="19">
        <v>76.3</v>
      </c>
      <c r="C216" s="19">
        <v>37.4</v>
      </c>
      <c r="D216" s="19">
        <v>39</v>
      </c>
      <c r="E216" s="19">
        <v>39.200000000000003</v>
      </c>
      <c r="F216" s="17">
        <v>35.5</v>
      </c>
      <c r="G216" s="17"/>
    </row>
    <row r="217" spans="1:7">
      <c r="A217" s="24">
        <v>40787</v>
      </c>
      <c r="B217" s="19">
        <v>76.2</v>
      </c>
      <c r="C217" s="19">
        <v>39.6</v>
      </c>
      <c r="D217" s="19">
        <v>36.6</v>
      </c>
      <c r="E217" s="19">
        <v>55.4</v>
      </c>
      <c r="F217" s="17">
        <v>44.7</v>
      </c>
      <c r="G217" s="17"/>
    </row>
    <row r="218" spans="1:7">
      <c r="A218" s="24">
        <v>40878</v>
      </c>
      <c r="B218" s="19">
        <v>74.2</v>
      </c>
      <c r="C218" s="19">
        <v>36.1</v>
      </c>
      <c r="D218" s="19">
        <v>38.200000000000003</v>
      </c>
      <c r="E218" s="19">
        <v>50.6</v>
      </c>
      <c r="F218" s="17">
        <v>46</v>
      </c>
      <c r="G218" s="17"/>
    </row>
    <row r="219" spans="1:7">
      <c r="A219" s="24">
        <v>40969</v>
      </c>
      <c r="B219" s="19">
        <v>78.099999999999994</v>
      </c>
      <c r="C219" s="19">
        <v>34.1</v>
      </c>
      <c r="D219" s="19">
        <v>44.1</v>
      </c>
      <c r="E219" s="19">
        <v>74</v>
      </c>
      <c r="F219" s="17">
        <v>71</v>
      </c>
      <c r="G219" s="17"/>
    </row>
    <row r="220" spans="1:7">
      <c r="A220" s="24">
        <v>41061</v>
      </c>
      <c r="B220" s="19">
        <v>77.5</v>
      </c>
      <c r="C220" s="19">
        <v>37.5</v>
      </c>
      <c r="D220" s="19">
        <v>40</v>
      </c>
      <c r="E220" s="19">
        <v>51.9</v>
      </c>
      <c r="F220" s="65" t="s">
        <v>99</v>
      </c>
      <c r="G220" s="15"/>
    </row>
    <row r="221" spans="1:7">
      <c r="A221" s="24">
        <v>41153</v>
      </c>
      <c r="B221" s="19">
        <v>78.7</v>
      </c>
      <c r="C221" s="19">
        <v>42.2</v>
      </c>
      <c r="D221" s="19">
        <v>36.5</v>
      </c>
      <c r="E221" s="19">
        <v>63.3</v>
      </c>
      <c r="F221" s="65" t="s">
        <v>99</v>
      </c>
      <c r="G221" s="15"/>
    </row>
    <row r="222" spans="1:7">
      <c r="A222" s="24">
        <v>41244</v>
      </c>
      <c r="B222" s="19">
        <v>77.900000000000006</v>
      </c>
      <c r="C222" s="19">
        <v>35.4</v>
      </c>
      <c r="D222" s="19">
        <v>42.5</v>
      </c>
      <c r="E222" s="19">
        <v>51</v>
      </c>
      <c r="F222" s="65" t="s">
        <v>99</v>
      </c>
      <c r="G222" s="15"/>
    </row>
    <row r="223" spans="1:7">
      <c r="A223" s="24">
        <v>41334</v>
      </c>
      <c r="B223" s="19">
        <v>77.400000000000006</v>
      </c>
      <c r="C223" s="19">
        <v>34.200000000000003</v>
      </c>
      <c r="D223" s="19">
        <v>43.2</v>
      </c>
      <c r="E223" s="19">
        <v>71.2</v>
      </c>
      <c r="F223" s="65" t="s">
        <v>99</v>
      </c>
      <c r="G223" s="15"/>
    </row>
    <row r="224" spans="1:7">
      <c r="A224" s="24">
        <v>41426</v>
      </c>
      <c r="B224" s="19">
        <v>77.099999999999994</v>
      </c>
      <c r="C224" s="19">
        <v>37.299999999999997</v>
      </c>
      <c r="D224" s="19">
        <v>39.799999999999997</v>
      </c>
      <c r="E224" s="19">
        <v>44.8</v>
      </c>
      <c r="F224" s="65" t="s">
        <v>99</v>
      </c>
      <c r="G224" s="15"/>
    </row>
    <row r="225" spans="1:13">
      <c r="A225" s="24">
        <v>41518</v>
      </c>
      <c r="B225" s="19">
        <v>76.900000000000006</v>
      </c>
      <c r="C225" s="19">
        <v>39.700000000000003</v>
      </c>
      <c r="D225" s="19">
        <v>37.200000000000003</v>
      </c>
      <c r="E225" s="19">
        <v>54.2</v>
      </c>
      <c r="F225" s="65" t="s">
        <v>99</v>
      </c>
      <c r="G225" s="15"/>
    </row>
    <row r="226" spans="1:13">
      <c r="A226" s="24">
        <v>41609</v>
      </c>
      <c r="B226" s="19">
        <v>75.7</v>
      </c>
      <c r="C226" s="19">
        <v>37</v>
      </c>
      <c r="D226" s="19">
        <v>38.700000000000003</v>
      </c>
      <c r="E226" s="19">
        <v>38.200000000000003</v>
      </c>
      <c r="F226" s="65" t="s">
        <v>99</v>
      </c>
      <c r="G226" s="15"/>
    </row>
    <row r="227" spans="1:13">
      <c r="A227" s="24">
        <v>41699</v>
      </c>
      <c r="B227" s="19">
        <v>77.5</v>
      </c>
      <c r="C227" s="19">
        <v>34.9</v>
      </c>
      <c r="D227" s="19">
        <v>42.7</v>
      </c>
      <c r="E227" s="19">
        <v>65</v>
      </c>
      <c r="F227" s="65" t="s">
        <v>99</v>
      </c>
      <c r="G227" s="15"/>
    </row>
    <row r="228" spans="1:13">
      <c r="A228" s="24">
        <v>41791</v>
      </c>
      <c r="B228" s="19">
        <v>76.900000000000006</v>
      </c>
      <c r="C228" s="19">
        <v>38.5</v>
      </c>
      <c r="D228" s="19">
        <v>38.4</v>
      </c>
      <c r="E228" s="19">
        <v>30.4</v>
      </c>
      <c r="F228" s="65" t="s">
        <v>99</v>
      </c>
      <c r="G228" s="15"/>
    </row>
    <row r="229" spans="1:13">
      <c r="A229" s="24">
        <v>41883</v>
      </c>
      <c r="B229" s="19">
        <v>79</v>
      </c>
      <c r="C229" s="19">
        <v>43.1</v>
      </c>
      <c r="D229" s="19">
        <v>35.9</v>
      </c>
      <c r="E229" s="19">
        <v>50.2</v>
      </c>
      <c r="F229" s="65" t="s">
        <v>99</v>
      </c>
      <c r="G229" s="15"/>
    </row>
    <row r="230" spans="1:13">
      <c r="A230" s="24">
        <v>41974</v>
      </c>
      <c r="B230" s="19">
        <v>77.099999999999994</v>
      </c>
      <c r="C230" s="19">
        <v>37.5</v>
      </c>
      <c r="D230" s="19">
        <v>39.5</v>
      </c>
      <c r="E230" s="19">
        <v>36.799999999999997</v>
      </c>
      <c r="F230" s="65" t="s">
        <v>99</v>
      </c>
    </row>
    <row r="231" spans="1:13">
      <c r="A231" s="24">
        <v>42064</v>
      </c>
      <c r="B231" s="19">
        <v>76.2</v>
      </c>
      <c r="C231" s="19">
        <v>35.799999999999997</v>
      </c>
      <c r="D231" s="19">
        <v>40.4</v>
      </c>
      <c r="E231" s="19">
        <v>63.8</v>
      </c>
      <c r="F231" s="65" t="s">
        <v>99</v>
      </c>
    </row>
    <row r="232" spans="1:13">
      <c r="A232" s="24">
        <v>42156</v>
      </c>
      <c r="B232" s="19">
        <v>75.400000000000006</v>
      </c>
      <c r="C232" s="19">
        <v>39.5</v>
      </c>
      <c r="D232" s="19">
        <v>35.9</v>
      </c>
      <c r="E232" s="19">
        <v>33.299999999999997</v>
      </c>
      <c r="F232" s="65" t="s">
        <v>99</v>
      </c>
    </row>
    <row r="233" spans="1:13">
      <c r="A233" s="24">
        <v>42248</v>
      </c>
      <c r="B233" s="19">
        <v>78.8</v>
      </c>
      <c r="C233" s="19">
        <v>44.1</v>
      </c>
      <c r="D233" s="19">
        <v>34.799999999999997</v>
      </c>
      <c r="E233" s="19">
        <v>50.4</v>
      </c>
      <c r="F233" s="65" t="s">
        <v>99</v>
      </c>
    </row>
    <row r="234" spans="1:13">
      <c r="A234" s="24">
        <v>42339</v>
      </c>
      <c r="B234" s="19">
        <v>75.900000000000006</v>
      </c>
      <c r="C234" s="19">
        <v>38</v>
      </c>
      <c r="D234" s="19">
        <v>37.9</v>
      </c>
      <c r="E234" s="19">
        <v>39.299999999999997</v>
      </c>
      <c r="F234" s="65" t="s">
        <v>99</v>
      </c>
    </row>
    <row r="235" spans="1:13">
      <c r="A235" s="24">
        <v>42430</v>
      </c>
      <c r="B235" s="19">
        <v>78.8</v>
      </c>
      <c r="C235" s="19">
        <v>36.1</v>
      </c>
      <c r="D235" s="19">
        <v>42.7</v>
      </c>
      <c r="E235" s="19">
        <v>73</v>
      </c>
      <c r="F235" s="65" t="s">
        <v>99</v>
      </c>
    </row>
    <row r="236" spans="1:13">
      <c r="A236" s="24">
        <v>42522</v>
      </c>
      <c r="B236" s="19">
        <v>78.2</v>
      </c>
      <c r="C236" s="19">
        <v>39.200000000000003</v>
      </c>
      <c r="D236" s="19">
        <v>39</v>
      </c>
      <c r="E236" s="19">
        <v>43.6</v>
      </c>
      <c r="F236" s="65" t="s">
        <v>99</v>
      </c>
    </row>
    <row r="237" spans="1:13">
      <c r="A237" s="24">
        <v>42614</v>
      </c>
      <c r="B237" s="19">
        <v>79</v>
      </c>
      <c r="C237" s="19">
        <v>43.7</v>
      </c>
      <c r="D237" s="19">
        <v>35.299999999999997</v>
      </c>
      <c r="E237" s="19">
        <v>73.7</v>
      </c>
      <c r="F237" s="65" t="s">
        <v>99</v>
      </c>
    </row>
    <row r="238" spans="1:13">
      <c r="A238" s="24">
        <v>42705</v>
      </c>
      <c r="B238" s="19">
        <v>75.8</v>
      </c>
      <c r="C238" s="19">
        <v>39.6</v>
      </c>
      <c r="D238" s="19">
        <v>36.200000000000003</v>
      </c>
      <c r="E238" s="19">
        <v>53.6</v>
      </c>
      <c r="F238" s="65" t="s">
        <v>99</v>
      </c>
    </row>
    <row r="239" spans="1:13">
      <c r="A239" s="24">
        <v>42795</v>
      </c>
      <c r="B239" s="19">
        <v>76.7</v>
      </c>
      <c r="C239" s="19">
        <v>36.799999999999997</v>
      </c>
      <c r="D239" s="19">
        <v>39.9</v>
      </c>
      <c r="E239" s="19">
        <v>88.8</v>
      </c>
      <c r="F239" s="65" t="s">
        <v>99</v>
      </c>
    </row>
    <row r="240" spans="1:13">
      <c r="A240" s="24">
        <v>42887</v>
      </c>
      <c r="B240" s="19">
        <v>76.3</v>
      </c>
      <c r="C240" s="19">
        <v>40.1</v>
      </c>
      <c r="D240" s="19">
        <v>36.200000000000003</v>
      </c>
      <c r="E240" s="19">
        <v>47.3</v>
      </c>
      <c r="F240" s="65" t="s">
        <v>99</v>
      </c>
      <c r="J240" s="17"/>
      <c r="K240" s="17"/>
      <c r="L240" s="17"/>
      <c r="M240" s="17"/>
    </row>
    <row r="241" spans="1:13">
      <c r="A241" s="24">
        <v>42979</v>
      </c>
      <c r="B241" s="19">
        <v>77.7</v>
      </c>
      <c r="C241" s="19">
        <v>47.4</v>
      </c>
      <c r="D241" s="19">
        <v>30.3</v>
      </c>
      <c r="E241" s="19">
        <v>69.7</v>
      </c>
      <c r="F241" s="65" t="s">
        <v>99</v>
      </c>
      <c r="J241" s="17"/>
      <c r="K241" s="17"/>
      <c r="L241" s="17"/>
      <c r="M241" s="17"/>
    </row>
    <row r="242" spans="1:13">
      <c r="A242" s="24">
        <v>43070</v>
      </c>
      <c r="B242" s="19">
        <v>74.5</v>
      </c>
      <c r="C242" s="19">
        <v>38.9</v>
      </c>
      <c r="D242" s="19">
        <v>35.6</v>
      </c>
      <c r="E242" s="19">
        <v>35.799999999999997</v>
      </c>
      <c r="F242" s="65" t="s">
        <v>99</v>
      </c>
      <c r="J242" s="17"/>
      <c r="K242" s="17"/>
      <c r="L242" s="17"/>
      <c r="M242" s="17"/>
    </row>
    <row r="243" spans="1:13">
      <c r="A243" s="24">
        <v>43160</v>
      </c>
      <c r="B243" s="19">
        <v>76.5</v>
      </c>
      <c r="C243" s="19">
        <v>36.299999999999997</v>
      </c>
      <c r="D243" s="19">
        <v>40.200000000000003</v>
      </c>
      <c r="E243" s="19">
        <v>85.1</v>
      </c>
      <c r="F243" s="65" t="s">
        <v>99</v>
      </c>
      <c r="J243" s="17"/>
      <c r="K243" s="17"/>
      <c r="L243" s="17"/>
      <c r="M243" s="17"/>
    </row>
    <row r="244" spans="1:13">
      <c r="A244" s="24">
        <v>43252</v>
      </c>
      <c r="B244" s="49">
        <v>75.900000000000006</v>
      </c>
      <c r="C244" s="49">
        <v>39.4</v>
      </c>
      <c r="D244" s="49">
        <v>36.5</v>
      </c>
      <c r="E244" s="49">
        <v>47.6</v>
      </c>
      <c r="F244" s="65" t="s">
        <v>99</v>
      </c>
      <c r="J244" s="17"/>
      <c r="K244" s="17"/>
      <c r="L244" s="17"/>
      <c r="M244" s="17"/>
    </row>
    <row r="245" spans="1:13">
      <c r="A245" s="24">
        <f>EDATE(A244,3)</f>
        <v>43344</v>
      </c>
      <c r="B245" s="49">
        <v>76.5</v>
      </c>
      <c r="C245" s="49">
        <v>43.3</v>
      </c>
      <c r="D245" s="49">
        <v>33.200000000000003</v>
      </c>
      <c r="E245" s="49">
        <v>73.8</v>
      </c>
      <c r="F245" s="65" t="s">
        <v>99</v>
      </c>
      <c r="J245" s="17"/>
      <c r="K245" s="17"/>
      <c r="L245" s="17"/>
      <c r="M245" s="17"/>
    </row>
    <row r="246" spans="1:13">
      <c r="A246" s="24">
        <f t="shared" ref="A246:A266" si="3">EDATE(A245,3)</f>
        <v>43435</v>
      </c>
      <c r="B246" s="49">
        <v>75.3</v>
      </c>
      <c r="C246" s="49">
        <v>39.5</v>
      </c>
      <c r="D246" s="49">
        <v>35.9</v>
      </c>
      <c r="E246" s="49">
        <v>45.7</v>
      </c>
      <c r="F246" s="65" t="s">
        <v>99</v>
      </c>
      <c r="J246" s="17"/>
      <c r="K246" s="17"/>
      <c r="L246" s="17"/>
      <c r="M246" s="17"/>
    </row>
    <row r="247" spans="1:13">
      <c r="A247" s="24">
        <f t="shared" si="3"/>
        <v>43525</v>
      </c>
      <c r="B247" s="49">
        <v>76.5</v>
      </c>
      <c r="C247" s="49">
        <v>38.4</v>
      </c>
      <c r="D247" s="49">
        <v>38.1</v>
      </c>
      <c r="E247" s="49">
        <v>83.6</v>
      </c>
      <c r="F247" s="65" t="s">
        <v>99</v>
      </c>
      <c r="J247" s="17"/>
      <c r="K247" s="17"/>
      <c r="L247" s="17"/>
      <c r="M247" s="17"/>
    </row>
    <row r="248" spans="1:13">
      <c r="A248" s="24">
        <f t="shared" si="3"/>
        <v>43617</v>
      </c>
      <c r="B248" s="49">
        <v>76.400000000000006</v>
      </c>
      <c r="C248" s="49">
        <v>41.9</v>
      </c>
      <c r="D248" s="49">
        <v>34.6</v>
      </c>
      <c r="E248" s="49">
        <v>38.200000000000003</v>
      </c>
      <c r="F248" s="65" t="s">
        <v>99</v>
      </c>
      <c r="J248" s="17"/>
      <c r="K248" s="17"/>
      <c r="L248" s="17"/>
      <c r="M248" s="17"/>
    </row>
    <row r="249" spans="1:13">
      <c r="A249" s="24">
        <f t="shared" si="3"/>
        <v>43709</v>
      </c>
      <c r="B249" s="49">
        <v>76.8</v>
      </c>
      <c r="C249" s="49">
        <v>44.8</v>
      </c>
      <c r="D249" s="49">
        <v>32</v>
      </c>
      <c r="E249" s="19">
        <v>74.5</v>
      </c>
      <c r="F249" s="65" t="s">
        <v>99</v>
      </c>
    </row>
    <row r="250" spans="1:13">
      <c r="A250" s="24">
        <f t="shared" si="3"/>
        <v>43800</v>
      </c>
      <c r="B250" s="49">
        <v>74.3</v>
      </c>
      <c r="C250" s="49">
        <v>39.9</v>
      </c>
      <c r="D250" s="49">
        <v>34.299999999999997</v>
      </c>
      <c r="E250" s="19">
        <v>51.3</v>
      </c>
      <c r="F250" s="65" t="s">
        <v>99</v>
      </c>
    </row>
    <row r="251" spans="1:13">
      <c r="A251" s="24">
        <f t="shared" si="3"/>
        <v>43891</v>
      </c>
      <c r="B251" s="49">
        <v>74.599999999999994</v>
      </c>
      <c r="C251" s="49">
        <v>39.1</v>
      </c>
      <c r="D251" s="49">
        <v>35.6</v>
      </c>
      <c r="E251" s="19">
        <v>75.2</v>
      </c>
      <c r="F251" s="65" t="s">
        <v>99</v>
      </c>
    </row>
    <row r="252" spans="1:13">
      <c r="A252" s="24">
        <f t="shared" si="3"/>
        <v>43983</v>
      </c>
      <c r="B252" s="19">
        <v>73.599999999999994</v>
      </c>
      <c r="C252" s="19">
        <v>40.700000000000003</v>
      </c>
      <c r="D252" s="19">
        <v>32.9</v>
      </c>
      <c r="E252" s="19">
        <v>-8.3000000000000007</v>
      </c>
      <c r="F252" s="65" t="s">
        <v>99</v>
      </c>
    </row>
    <row r="253" spans="1:13">
      <c r="A253" s="24">
        <f t="shared" si="3"/>
        <v>44075</v>
      </c>
      <c r="B253" s="19">
        <v>74.3</v>
      </c>
      <c r="C253" s="19">
        <v>43</v>
      </c>
      <c r="D253" s="19">
        <v>31.2</v>
      </c>
      <c r="E253" s="19">
        <v>-42.6</v>
      </c>
      <c r="F253" s="65" t="s">
        <v>99</v>
      </c>
    </row>
    <row r="254" spans="1:13">
      <c r="A254" s="24">
        <f t="shared" si="3"/>
        <v>44166</v>
      </c>
      <c r="B254" s="19">
        <v>71.2</v>
      </c>
      <c r="C254" s="19">
        <v>40</v>
      </c>
      <c r="D254" s="19">
        <v>31.2</v>
      </c>
      <c r="E254" s="19">
        <v>-29.3</v>
      </c>
      <c r="F254" s="65" t="s">
        <v>99</v>
      </c>
    </row>
    <row r="255" spans="1:13">
      <c r="A255" s="24">
        <f t="shared" si="3"/>
        <v>44256</v>
      </c>
      <c r="B255" s="19">
        <v>80.2</v>
      </c>
      <c r="C255" s="19">
        <v>39.1</v>
      </c>
      <c r="D255" s="19">
        <v>41.1</v>
      </c>
      <c r="E255" s="19">
        <v>-14.2</v>
      </c>
      <c r="F255" s="65" t="s">
        <v>99</v>
      </c>
    </row>
    <row r="256" spans="1:13">
      <c r="A256" s="24">
        <f t="shared" si="3"/>
        <v>44348</v>
      </c>
      <c r="B256" s="19">
        <v>79.400000000000006</v>
      </c>
      <c r="C256" s="19">
        <v>43.5</v>
      </c>
      <c r="D256" s="19">
        <v>35.9</v>
      </c>
      <c r="E256" s="19">
        <v>1.1000000000000001</v>
      </c>
      <c r="F256" s="65" t="s">
        <v>99</v>
      </c>
    </row>
    <row r="257" spans="1:6">
      <c r="A257" s="24">
        <f t="shared" si="3"/>
        <v>44440</v>
      </c>
      <c r="B257" s="88">
        <v>79.2</v>
      </c>
      <c r="C257" s="88">
        <v>47.2</v>
      </c>
      <c r="D257" s="88">
        <v>32</v>
      </c>
      <c r="E257" s="88">
        <v>-13.8</v>
      </c>
      <c r="F257" s="65" t="s">
        <v>99</v>
      </c>
    </row>
    <row r="258" spans="1:6">
      <c r="A258" s="24">
        <f t="shared" si="3"/>
        <v>44531</v>
      </c>
      <c r="B258" s="88">
        <v>76.400000000000006</v>
      </c>
      <c r="C258" s="88">
        <v>42.2</v>
      </c>
      <c r="D258" s="88">
        <v>34.200000000000003</v>
      </c>
      <c r="E258" s="88">
        <v>33.700000000000003</v>
      </c>
      <c r="F258" s="65" t="s">
        <v>99</v>
      </c>
    </row>
    <row r="259" spans="1:6">
      <c r="A259" s="24">
        <f t="shared" si="3"/>
        <v>44621</v>
      </c>
      <c r="B259" s="88">
        <v>74.3</v>
      </c>
      <c r="C259" s="88">
        <v>46.2</v>
      </c>
      <c r="D259" s="88">
        <v>28</v>
      </c>
      <c r="E259" s="88">
        <v>106.8</v>
      </c>
      <c r="F259" s="65" t="s">
        <v>99</v>
      </c>
    </row>
    <row r="260" spans="1:6">
      <c r="A260" s="24">
        <f t="shared" si="3"/>
        <v>44713</v>
      </c>
      <c r="B260" s="5">
        <v>76.599999999999994</v>
      </c>
      <c r="C260" s="5">
        <v>46.5</v>
      </c>
      <c r="D260" s="5">
        <v>30.1</v>
      </c>
      <c r="E260" s="88">
        <v>76.8</v>
      </c>
      <c r="F260" s="65" t="s">
        <v>99</v>
      </c>
    </row>
    <row r="261" spans="1:6">
      <c r="A261" s="24">
        <f t="shared" si="3"/>
        <v>44805</v>
      </c>
      <c r="B261" s="5">
        <v>75.599999999999994</v>
      </c>
      <c r="C261" s="5">
        <v>53.2</v>
      </c>
      <c r="D261" s="5">
        <v>22.5</v>
      </c>
      <c r="E261" s="88">
        <v>124.9</v>
      </c>
    </row>
    <row r="262" spans="1:6">
      <c r="A262" s="24">
        <f t="shared" si="3"/>
        <v>44896</v>
      </c>
      <c r="B262" s="114">
        <v>74.2</v>
      </c>
      <c r="C262" s="5">
        <v>45.1</v>
      </c>
      <c r="D262" s="5">
        <v>29.2</v>
      </c>
      <c r="E262" s="5">
        <v>124.6</v>
      </c>
    </row>
    <row r="263" spans="1:6">
      <c r="A263" s="24">
        <f t="shared" si="3"/>
        <v>44986</v>
      </c>
      <c r="B263" s="5">
        <v>74.900000000000006</v>
      </c>
      <c r="C263" s="5">
        <v>45.5</v>
      </c>
      <c r="D263" s="5">
        <v>29.4</v>
      </c>
      <c r="E263" s="5">
        <v>164.9</v>
      </c>
    </row>
    <row r="264" spans="1:6">
      <c r="A264" s="24">
        <f t="shared" si="3"/>
        <v>45078</v>
      </c>
      <c r="B264" s="5">
        <v>71.099999999999994</v>
      </c>
      <c r="C264" s="5">
        <v>46.2</v>
      </c>
      <c r="D264" s="17">
        <v>25</v>
      </c>
      <c r="E264" s="5">
        <v>124</v>
      </c>
    </row>
    <row r="265" spans="1:6">
      <c r="A265" s="24">
        <f t="shared" si="3"/>
        <v>45170</v>
      </c>
      <c r="B265" s="5">
        <v>74.7</v>
      </c>
      <c r="C265" s="5">
        <v>47.2</v>
      </c>
      <c r="D265" s="5">
        <v>27.4</v>
      </c>
      <c r="E265" s="5">
        <v>151</v>
      </c>
    </row>
    <row r="266" spans="1:6">
      <c r="A266" s="24">
        <f t="shared" si="3"/>
        <v>45261</v>
      </c>
      <c r="B266" s="5">
        <v>66.3</v>
      </c>
      <c r="C266" s="5">
        <v>44.2</v>
      </c>
      <c r="D266" s="5">
        <v>22.1</v>
      </c>
      <c r="E266" s="5">
        <v>107.3</v>
      </c>
    </row>
    <row r="267" spans="1:6">
      <c r="A267" s="24"/>
    </row>
    <row r="268" spans="1:6">
      <c r="A268" s="24"/>
    </row>
    <row r="269" spans="1:6">
      <c r="A269" s="24"/>
    </row>
    <row r="270" spans="1:6">
      <c r="A270" s="24"/>
    </row>
  </sheetData>
  <mergeCells count="1">
    <mergeCell ref="B6:F6"/>
  </mergeCells>
  <hyperlinks>
    <hyperlink ref="B3" r:id="rId1" xr:uid="{06DACCF1-CBC4-4C83-988F-522784772163}"/>
  </hyperlinks>
  <pageMargins left="0.7" right="0.7" top="0.75" bottom="0.75" header="0.3" footer="0.3"/>
  <pageSetup paperSize="9" orientation="portrait" horizontalDpi="300" verticalDpi="0" copies="0" r:id="rId2"/>
  <headerFooter>
    <oddHeader>&amp;C&amp;"Calibri"&amp;12&amp;KFF0000OFFICIAL&amp;1#</oddHeader>
    <oddFooter>&amp;C&amp;1#&amp;"Calibri"&amp;12&amp;KFF0000OFFICIAL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A8B0FB-09B4-48A9-845F-F4F8F3728202}">
  <dimension ref="A1:T625"/>
  <sheetViews>
    <sheetView workbookViewId="0">
      <pane ySplit="7" topLeftCell="A576" activePane="bottomLeft" state="frozen"/>
      <selection pane="bottomLeft" activeCell="G589" sqref="G589"/>
    </sheetView>
  </sheetViews>
  <sheetFormatPr defaultColWidth="9.109375" defaultRowHeight="14.4"/>
  <cols>
    <col min="1" max="1" width="9.109375" style="5"/>
    <col min="2" max="7" width="15.33203125" style="5" customWidth="1"/>
    <col min="8" max="8" width="1.5546875" style="5" customWidth="1"/>
    <col min="9" max="9" width="15.33203125" style="50" customWidth="1"/>
    <col min="10" max="10" width="15.33203125" style="5" customWidth="1"/>
    <col min="11" max="11" width="15.33203125" style="50" customWidth="1"/>
    <col min="12" max="16384" width="9.109375" style="51"/>
  </cols>
  <sheetData>
    <row r="1" spans="1:12">
      <c r="A1" s="4" t="s">
        <v>100</v>
      </c>
    </row>
    <row r="3" spans="1:12">
      <c r="B3" s="6" t="s">
        <v>101</v>
      </c>
      <c r="C3" s="51"/>
    </row>
    <row r="4" spans="1:12">
      <c r="B4" s="9" t="s">
        <v>102</v>
      </c>
      <c r="C4" s="9" t="s">
        <v>103</v>
      </c>
      <c r="D4" s="9" t="s">
        <v>104</v>
      </c>
      <c r="E4" s="9" t="s">
        <v>103</v>
      </c>
      <c r="F4" s="9" t="s">
        <v>105</v>
      </c>
      <c r="G4" s="9" t="s">
        <v>7</v>
      </c>
      <c r="H4" s="9"/>
      <c r="I4" s="9" t="s">
        <v>106</v>
      </c>
      <c r="J4" s="9" t="s">
        <v>103</v>
      </c>
      <c r="K4" s="9" t="s">
        <v>103</v>
      </c>
    </row>
    <row r="5" spans="1:12">
      <c r="B5" s="117" t="s">
        <v>107</v>
      </c>
      <c r="C5" s="117"/>
      <c r="D5" s="117"/>
      <c r="E5" s="117"/>
      <c r="F5" s="117"/>
      <c r="G5" s="117"/>
      <c r="H5" s="22"/>
      <c r="I5" s="117" t="s">
        <v>108</v>
      </c>
      <c r="J5" s="117"/>
      <c r="K5" s="117"/>
    </row>
    <row r="6" spans="1:12" ht="27.6">
      <c r="B6" s="82" t="s">
        <v>109</v>
      </c>
      <c r="C6" s="82" t="s">
        <v>109</v>
      </c>
      <c r="D6" s="82" t="s">
        <v>110</v>
      </c>
      <c r="E6" s="82" t="s">
        <v>110</v>
      </c>
      <c r="F6" s="82" t="s">
        <v>111</v>
      </c>
      <c r="G6" s="82" t="s">
        <v>111</v>
      </c>
      <c r="H6" s="52"/>
      <c r="I6" s="82" t="s">
        <v>111</v>
      </c>
      <c r="J6" s="82" t="s">
        <v>111</v>
      </c>
      <c r="K6" s="82" t="s">
        <v>111</v>
      </c>
    </row>
    <row r="7" spans="1:12" s="5" customFormat="1">
      <c r="A7" s="5" t="s">
        <v>10</v>
      </c>
      <c r="B7" s="11" t="s">
        <v>112</v>
      </c>
      <c r="C7" s="11" t="s">
        <v>91</v>
      </c>
      <c r="D7" s="11" t="s">
        <v>112</v>
      </c>
      <c r="E7" s="11" t="s">
        <v>91</v>
      </c>
      <c r="F7" s="11" t="s">
        <v>91</v>
      </c>
      <c r="G7" s="11" t="s">
        <v>112</v>
      </c>
      <c r="H7" s="11"/>
      <c r="I7" s="11" t="s">
        <v>112</v>
      </c>
      <c r="J7" s="11" t="s">
        <v>91</v>
      </c>
      <c r="K7" s="11" t="s">
        <v>113</v>
      </c>
    </row>
    <row r="8" spans="1:12" s="5" customFormat="1" ht="12.75" customHeight="1">
      <c r="A8" s="53">
        <v>27760</v>
      </c>
      <c r="B8" s="90">
        <v>45.5</v>
      </c>
      <c r="C8" s="93">
        <v>45500</v>
      </c>
      <c r="D8" s="54"/>
      <c r="E8" s="54"/>
      <c r="F8" s="97">
        <f>G8/1000</f>
        <v>47.71</v>
      </c>
      <c r="G8" s="96">
        <v>47710</v>
      </c>
      <c r="H8" s="56"/>
      <c r="I8" s="18">
        <v>3780</v>
      </c>
      <c r="J8" s="17">
        <f t="shared" ref="J8:J71" si="0">I8/1000</f>
        <v>3.78</v>
      </c>
      <c r="K8" s="57"/>
      <c r="L8" s="58"/>
    </row>
    <row r="9" spans="1:12" s="5" customFormat="1" ht="12.75" customHeight="1">
      <c r="A9" s="59">
        <v>27791</v>
      </c>
      <c r="B9" s="90">
        <v>44.7</v>
      </c>
      <c r="C9" s="93">
        <v>44700</v>
      </c>
      <c r="D9" s="54"/>
      <c r="E9" s="54"/>
      <c r="F9" s="97">
        <f t="shared" ref="F9:F72" si="1">G9/1000</f>
        <v>49.86</v>
      </c>
      <c r="G9" s="96">
        <v>49860</v>
      </c>
      <c r="H9" s="56"/>
      <c r="I9" s="18">
        <v>3900</v>
      </c>
      <c r="J9" s="17">
        <f t="shared" si="0"/>
        <v>3.9</v>
      </c>
      <c r="K9" s="57"/>
      <c r="L9" s="58"/>
    </row>
    <row r="10" spans="1:12" s="5" customFormat="1" ht="12.75" customHeight="1">
      <c r="A10" s="53">
        <v>27820</v>
      </c>
      <c r="B10" s="90">
        <v>44.2</v>
      </c>
      <c r="C10" s="93">
        <v>44200</v>
      </c>
      <c r="D10" s="54"/>
      <c r="E10" s="54"/>
      <c r="F10" s="97">
        <f t="shared" si="1"/>
        <v>46.1</v>
      </c>
      <c r="G10" s="96">
        <v>46100</v>
      </c>
      <c r="H10" s="56"/>
      <c r="I10" s="18">
        <v>4790</v>
      </c>
      <c r="J10" s="17">
        <f t="shared" si="0"/>
        <v>4.79</v>
      </c>
      <c r="K10" s="57"/>
      <c r="L10" s="58"/>
    </row>
    <row r="11" spans="1:12" s="5" customFormat="1" ht="12.75" customHeight="1">
      <c r="A11" s="59">
        <v>27851</v>
      </c>
      <c r="B11" s="90">
        <v>43.7</v>
      </c>
      <c r="C11" s="93">
        <v>43700</v>
      </c>
      <c r="D11" s="54"/>
      <c r="E11" s="54"/>
      <c r="F11" s="97">
        <f t="shared" si="1"/>
        <v>37.270000000000003</v>
      </c>
      <c r="G11" s="96">
        <v>37270</v>
      </c>
      <c r="H11" s="56"/>
      <c r="I11" s="18">
        <v>3790</v>
      </c>
      <c r="J11" s="17">
        <f t="shared" si="0"/>
        <v>3.79</v>
      </c>
      <c r="K11" s="57"/>
      <c r="L11" s="58"/>
    </row>
    <row r="12" spans="1:12" s="5" customFormat="1" ht="12.75" customHeight="1">
      <c r="A12" s="53">
        <v>27881</v>
      </c>
      <c r="B12" s="90">
        <v>43.4</v>
      </c>
      <c r="C12" s="93">
        <v>43400</v>
      </c>
      <c r="D12" s="54"/>
      <c r="E12" s="54"/>
      <c r="F12" s="97">
        <f t="shared" si="1"/>
        <v>37.619999999999997</v>
      </c>
      <c r="G12" s="96">
        <v>37620</v>
      </c>
      <c r="H12" s="56"/>
      <c r="I12" s="18">
        <v>4680</v>
      </c>
      <c r="J12" s="17">
        <f t="shared" si="0"/>
        <v>4.68</v>
      </c>
      <c r="K12" s="57"/>
      <c r="L12" s="58"/>
    </row>
    <row r="13" spans="1:12" s="5" customFormat="1" ht="12.75" customHeight="1">
      <c r="A13" s="59">
        <v>27912</v>
      </c>
      <c r="B13" s="90">
        <v>43.5</v>
      </c>
      <c r="C13" s="93">
        <v>43500</v>
      </c>
      <c r="D13" s="54"/>
      <c r="E13" s="54"/>
      <c r="F13" s="97">
        <f t="shared" si="1"/>
        <v>30.07</v>
      </c>
      <c r="G13" s="96">
        <v>30070</v>
      </c>
      <c r="H13" s="56"/>
      <c r="I13" s="18">
        <v>3720</v>
      </c>
      <c r="J13" s="17">
        <f t="shared" si="0"/>
        <v>3.72</v>
      </c>
      <c r="K13" s="57"/>
      <c r="L13" s="58"/>
    </row>
    <row r="14" spans="1:12" s="5" customFormat="1" ht="12.75" customHeight="1">
      <c r="A14" s="53">
        <v>27942</v>
      </c>
      <c r="B14" s="90">
        <v>43.9</v>
      </c>
      <c r="C14" s="93">
        <v>43900</v>
      </c>
      <c r="D14" s="54"/>
      <c r="E14" s="54"/>
      <c r="F14" s="97">
        <f t="shared" si="1"/>
        <v>35.119999999999997</v>
      </c>
      <c r="G14" s="96">
        <v>35120</v>
      </c>
      <c r="H14" s="56"/>
      <c r="I14" s="18">
        <v>4600</v>
      </c>
      <c r="J14" s="17">
        <f t="shared" si="0"/>
        <v>4.5999999999999996</v>
      </c>
      <c r="K14" s="57"/>
      <c r="L14" s="58"/>
    </row>
    <row r="15" spans="1:12" s="5" customFormat="1" ht="12.75" customHeight="1">
      <c r="A15" s="59">
        <v>27973</v>
      </c>
      <c r="B15" s="90">
        <v>44.5</v>
      </c>
      <c r="C15" s="93">
        <v>44500</v>
      </c>
      <c r="D15" s="54"/>
      <c r="E15" s="54"/>
      <c r="F15" s="97">
        <f t="shared" si="1"/>
        <v>44.13</v>
      </c>
      <c r="G15" s="96">
        <v>44130</v>
      </c>
      <c r="H15" s="56"/>
      <c r="I15" s="18">
        <v>4750</v>
      </c>
      <c r="J15" s="17">
        <f t="shared" si="0"/>
        <v>4.75</v>
      </c>
      <c r="K15" s="57"/>
      <c r="L15" s="58"/>
    </row>
    <row r="16" spans="1:12" s="5" customFormat="1" ht="12.75" customHeight="1">
      <c r="A16" s="53">
        <v>28004</v>
      </c>
      <c r="B16" s="90">
        <v>45</v>
      </c>
      <c r="C16" s="93">
        <v>45000</v>
      </c>
      <c r="D16" s="54"/>
      <c r="E16" s="54"/>
      <c r="F16" s="97">
        <f t="shared" si="1"/>
        <v>36.049999999999997</v>
      </c>
      <c r="G16" s="96">
        <v>36050</v>
      </c>
      <c r="H16" s="56"/>
      <c r="I16" s="18">
        <v>4470</v>
      </c>
      <c r="J16" s="17">
        <f t="shared" si="0"/>
        <v>4.47</v>
      </c>
      <c r="K16" s="57"/>
      <c r="L16" s="58"/>
    </row>
    <row r="17" spans="1:12" s="5" customFormat="1" ht="12.75" customHeight="1">
      <c r="A17" s="59">
        <v>28034</v>
      </c>
      <c r="B17" s="90">
        <v>45.4</v>
      </c>
      <c r="C17" s="93">
        <v>45400</v>
      </c>
      <c r="D17" s="54"/>
      <c r="E17" s="54"/>
      <c r="F17" s="97">
        <f t="shared" si="1"/>
        <v>46.82</v>
      </c>
      <c r="G17" s="96">
        <v>46820</v>
      </c>
      <c r="H17" s="56"/>
      <c r="I17" s="18">
        <v>6070</v>
      </c>
      <c r="J17" s="17">
        <f t="shared" si="0"/>
        <v>6.07</v>
      </c>
      <c r="K17" s="57"/>
      <c r="L17" s="58"/>
    </row>
    <row r="18" spans="1:12" s="5" customFormat="1" ht="12.75" customHeight="1">
      <c r="A18" s="53">
        <v>28065</v>
      </c>
      <c r="B18" s="90">
        <v>45.7</v>
      </c>
      <c r="C18" s="93">
        <v>45700</v>
      </c>
      <c r="D18" s="54"/>
      <c r="E18" s="54"/>
      <c r="F18" s="97">
        <f t="shared" si="1"/>
        <v>53.68</v>
      </c>
      <c r="G18" s="96">
        <v>53680</v>
      </c>
      <c r="H18" s="56"/>
      <c r="I18" s="18">
        <v>6080</v>
      </c>
      <c r="J18" s="17">
        <f t="shared" si="0"/>
        <v>6.08</v>
      </c>
      <c r="K18" s="57"/>
      <c r="L18" s="58"/>
    </row>
    <row r="19" spans="1:12" s="5" customFormat="1" ht="12.75" customHeight="1">
      <c r="A19" s="59">
        <v>28095</v>
      </c>
      <c r="B19" s="90">
        <v>46</v>
      </c>
      <c r="C19" s="93">
        <v>46000</v>
      </c>
      <c r="D19" s="54"/>
      <c r="E19" s="54"/>
      <c r="F19" s="97">
        <f t="shared" si="1"/>
        <v>67.37</v>
      </c>
      <c r="G19" s="96">
        <v>67370</v>
      </c>
      <c r="H19" s="56"/>
      <c r="I19" s="18">
        <v>7660</v>
      </c>
      <c r="J19" s="17">
        <f t="shared" si="0"/>
        <v>7.66</v>
      </c>
      <c r="K19" s="57"/>
      <c r="L19" s="58"/>
    </row>
    <row r="20" spans="1:12" s="5" customFormat="1" ht="12.75" customHeight="1">
      <c r="A20" s="53">
        <v>28126</v>
      </c>
      <c r="B20" s="90">
        <v>46.2</v>
      </c>
      <c r="C20" s="93">
        <v>46200</v>
      </c>
      <c r="D20" s="54"/>
      <c r="E20" s="54"/>
      <c r="F20" s="97">
        <f t="shared" si="1"/>
        <v>48.61</v>
      </c>
      <c r="G20" s="96">
        <v>48610</v>
      </c>
      <c r="H20" s="56"/>
      <c r="I20" s="18">
        <v>6200</v>
      </c>
      <c r="J20" s="17">
        <f t="shared" si="0"/>
        <v>6.2</v>
      </c>
      <c r="K20" s="57"/>
      <c r="L20" s="58"/>
    </row>
    <row r="21" spans="1:12" s="5" customFormat="1" ht="12.75" customHeight="1">
      <c r="A21" s="59">
        <v>28157</v>
      </c>
      <c r="B21" s="90">
        <v>46.2</v>
      </c>
      <c r="C21" s="93">
        <v>46200</v>
      </c>
      <c r="D21" s="54"/>
      <c r="E21" s="54"/>
      <c r="F21" s="97">
        <f t="shared" si="1"/>
        <v>48.39</v>
      </c>
      <c r="G21" s="96">
        <v>48390</v>
      </c>
      <c r="H21" s="56"/>
      <c r="I21" s="18">
        <v>6580</v>
      </c>
      <c r="J21" s="17">
        <f t="shared" si="0"/>
        <v>6.58</v>
      </c>
      <c r="K21" s="57"/>
      <c r="L21" s="58"/>
    </row>
    <row r="22" spans="1:12" s="5" customFormat="1" ht="12.75" customHeight="1">
      <c r="A22" s="53">
        <v>28185</v>
      </c>
      <c r="B22" s="90">
        <v>46.2</v>
      </c>
      <c r="C22" s="93">
        <v>46200</v>
      </c>
      <c r="D22" s="54"/>
      <c r="E22" s="54"/>
      <c r="F22" s="97">
        <f t="shared" si="1"/>
        <v>50.64</v>
      </c>
      <c r="G22" s="96">
        <v>50640</v>
      </c>
      <c r="H22" s="56"/>
      <c r="I22" s="18">
        <v>6560</v>
      </c>
      <c r="J22" s="17">
        <f t="shared" si="0"/>
        <v>6.56</v>
      </c>
      <c r="K22" s="57"/>
      <c r="L22" s="58"/>
    </row>
    <row r="23" spans="1:12" s="5" customFormat="1" ht="12.75" customHeight="1">
      <c r="A23" s="59">
        <v>28216</v>
      </c>
      <c r="B23" s="90">
        <v>46</v>
      </c>
      <c r="C23" s="93">
        <v>46000</v>
      </c>
      <c r="D23" s="54"/>
      <c r="E23" s="54"/>
      <c r="F23" s="97">
        <f t="shared" si="1"/>
        <v>41.68</v>
      </c>
      <c r="G23" s="96">
        <v>41680</v>
      </c>
      <c r="H23" s="56"/>
      <c r="I23" s="18">
        <v>6370</v>
      </c>
      <c r="J23" s="17">
        <f t="shared" si="0"/>
        <v>6.37</v>
      </c>
      <c r="K23" s="57"/>
      <c r="L23" s="58"/>
    </row>
    <row r="24" spans="1:12" s="5" customFormat="1" ht="12.75" customHeight="1">
      <c r="A24" s="53">
        <v>28246</v>
      </c>
      <c r="B24" s="90">
        <v>45.7</v>
      </c>
      <c r="C24" s="93">
        <v>45700</v>
      </c>
      <c r="D24" s="54"/>
      <c r="E24" s="54"/>
      <c r="F24" s="97">
        <f t="shared" si="1"/>
        <v>36.21</v>
      </c>
      <c r="G24" s="96">
        <v>36210</v>
      </c>
      <c r="H24" s="56"/>
      <c r="I24" s="18">
        <v>6280</v>
      </c>
      <c r="J24" s="17">
        <f t="shared" si="0"/>
        <v>6.28</v>
      </c>
      <c r="K24" s="57"/>
      <c r="L24" s="58"/>
    </row>
    <row r="25" spans="1:12" s="5" customFormat="1" ht="12.75" customHeight="1">
      <c r="A25" s="59">
        <v>28277</v>
      </c>
      <c r="B25" s="90">
        <v>45.4</v>
      </c>
      <c r="C25" s="93">
        <v>45400</v>
      </c>
      <c r="D25" s="54"/>
      <c r="E25" s="54"/>
      <c r="F25" s="97">
        <f t="shared" si="1"/>
        <v>31.69</v>
      </c>
      <c r="G25" s="96">
        <v>31690</v>
      </c>
      <c r="H25" s="56"/>
      <c r="I25" s="18">
        <v>5260</v>
      </c>
      <c r="J25" s="17">
        <f t="shared" si="0"/>
        <v>5.26</v>
      </c>
      <c r="K25" s="57"/>
      <c r="L25" s="58"/>
    </row>
    <row r="26" spans="1:12" s="5" customFormat="1" ht="12.75" customHeight="1">
      <c r="A26" s="53">
        <v>28307</v>
      </c>
      <c r="B26" s="90">
        <v>45.4</v>
      </c>
      <c r="C26" s="93">
        <v>45400</v>
      </c>
      <c r="D26" s="54"/>
      <c r="E26" s="54"/>
      <c r="F26" s="97">
        <f t="shared" si="1"/>
        <v>40.83</v>
      </c>
      <c r="G26" s="96">
        <v>40830</v>
      </c>
      <c r="H26" s="56"/>
      <c r="I26" s="18">
        <v>6030</v>
      </c>
      <c r="J26" s="17">
        <f t="shared" si="0"/>
        <v>6.03</v>
      </c>
      <c r="K26" s="57"/>
      <c r="L26" s="58"/>
    </row>
    <row r="27" spans="1:12" s="5" customFormat="1" ht="12.75" customHeight="1">
      <c r="A27" s="59">
        <v>28338</v>
      </c>
      <c r="B27" s="90">
        <v>45.8</v>
      </c>
      <c r="C27" s="93">
        <v>45800</v>
      </c>
      <c r="D27" s="54"/>
      <c r="E27" s="54"/>
      <c r="F27" s="97">
        <f t="shared" si="1"/>
        <v>42.76</v>
      </c>
      <c r="G27" s="96">
        <v>42760</v>
      </c>
      <c r="H27" s="56"/>
      <c r="I27" s="18">
        <v>4870</v>
      </c>
      <c r="J27" s="17">
        <f t="shared" si="0"/>
        <v>4.87</v>
      </c>
      <c r="K27" s="57"/>
      <c r="L27" s="58"/>
    </row>
    <row r="28" spans="1:12" s="5" customFormat="1" ht="12.75" customHeight="1">
      <c r="A28" s="53">
        <v>28369</v>
      </c>
      <c r="B28" s="90">
        <v>46.5</v>
      </c>
      <c r="C28" s="93">
        <v>46500</v>
      </c>
      <c r="D28" s="54"/>
      <c r="E28" s="54"/>
      <c r="F28" s="97">
        <f t="shared" si="1"/>
        <v>37.47</v>
      </c>
      <c r="G28" s="96">
        <v>37470</v>
      </c>
      <c r="H28" s="56"/>
      <c r="I28" s="18">
        <v>5670</v>
      </c>
      <c r="J28" s="17">
        <f t="shared" si="0"/>
        <v>5.67</v>
      </c>
      <c r="K28" s="57"/>
      <c r="L28" s="58"/>
    </row>
    <row r="29" spans="1:12" s="5" customFormat="1" ht="12.75" customHeight="1">
      <c r="A29" s="59">
        <v>28399</v>
      </c>
      <c r="B29" s="90">
        <v>47.5</v>
      </c>
      <c r="C29" s="93">
        <v>47500</v>
      </c>
      <c r="D29" s="54"/>
      <c r="E29" s="54"/>
      <c r="F29" s="97">
        <f t="shared" si="1"/>
        <v>45.88</v>
      </c>
      <c r="G29" s="96">
        <v>45880</v>
      </c>
      <c r="H29" s="56"/>
      <c r="I29" s="18">
        <v>6900</v>
      </c>
      <c r="J29" s="17">
        <f t="shared" si="0"/>
        <v>6.9</v>
      </c>
      <c r="K29" s="57"/>
      <c r="L29" s="58"/>
    </row>
    <row r="30" spans="1:12" s="5" customFormat="1" ht="12.75" customHeight="1">
      <c r="A30" s="53">
        <v>28430</v>
      </c>
      <c r="B30" s="90">
        <v>48.3</v>
      </c>
      <c r="C30" s="93">
        <v>48300</v>
      </c>
      <c r="D30" s="54"/>
      <c r="E30" s="54"/>
      <c r="F30" s="97">
        <f t="shared" si="1"/>
        <v>65.099999999999994</v>
      </c>
      <c r="G30" s="96">
        <v>65100</v>
      </c>
      <c r="H30" s="56"/>
      <c r="I30" s="18">
        <v>5950</v>
      </c>
      <c r="J30" s="17">
        <f t="shared" si="0"/>
        <v>5.95</v>
      </c>
      <c r="K30" s="57"/>
      <c r="L30" s="58"/>
    </row>
    <row r="31" spans="1:12" s="5" customFormat="1" ht="12.75" customHeight="1">
      <c r="A31" s="59">
        <v>28460</v>
      </c>
      <c r="B31" s="90">
        <v>48.9</v>
      </c>
      <c r="C31" s="93">
        <v>48900</v>
      </c>
      <c r="D31" s="54"/>
      <c r="E31" s="54"/>
      <c r="F31" s="97">
        <f t="shared" si="1"/>
        <v>74.03</v>
      </c>
      <c r="G31" s="96">
        <v>74030</v>
      </c>
      <c r="H31" s="56"/>
      <c r="I31" s="18">
        <v>8970</v>
      </c>
      <c r="J31" s="17">
        <f t="shared" si="0"/>
        <v>8.9700000000000006</v>
      </c>
      <c r="K31" s="57"/>
      <c r="L31" s="58"/>
    </row>
    <row r="32" spans="1:12" s="5" customFormat="1" ht="12.75" customHeight="1">
      <c r="A32" s="53">
        <v>28491</v>
      </c>
      <c r="B32" s="90">
        <v>49.2</v>
      </c>
      <c r="C32" s="93">
        <v>49200</v>
      </c>
      <c r="D32" s="54"/>
      <c r="E32" s="54"/>
      <c r="F32" s="97">
        <f t="shared" si="1"/>
        <v>49.9</v>
      </c>
      <c r="G32" s="96">
        <v>49900</v>
      </c>
      <c r="H32" s="56"/>
      <c r="I32" s="18">
        <v>6280</v>
      </c>
      <c r="J32" s="17">
        <f t="shared" si="0"/>
        <v>6.28</v>
      </c>
      <c r="K32" s="57"/>
      <c r="L32" s="58"/>
    </row>
    <row r="33" spans="1:12" s="5" customFormat="1" ht="12.75" customHeight="1">
      <c r="A33" s="59">
        <v>28522</v>
      </c>
      <c r="B33" s="90">
        <v>49.3</v>
      </c>
      <c r="C33" s="93">
        <v>49300</v>
      </c>
      <c r="D33" s="54"/>
      <c r="E33" s="54"/>
      <c r="F33" s="97">
        <f t="shared" si="1"/>
        <v>51.88</v>
      </c>
      <c r="G33" s="96">
        <v>51880</v>
      </c>
      <c r="H33" s="56"/>
      <c r="I33" s="18">
        <v>5670</v>
      </c>
      <c r="J33" s="17">
        <f t="shared" si="0"/>
        <v>5.67</v>
      </c>
      <c r="K33" s="57"/>
      <c r="L33" s="58"/>
    </row>
    <row r="34" spans="1:12" s="5" customFormat="1" ht="12.75" customHeight="1">
      <c r="A34" s="53">
        <v>28550</v>
      </c>
      <c r="B34" s="90">
        <v>49.2</v>
      </c>
      <c r="C34" s="93">
        <v>49200</v>
      </c>
      <c r="D34" s="54"/>
      <c r="E34" s="54"/>
      <c r="F34" s="97">
        <f t="shared" si="1"/>
        <v>54.98</v>
      </c>
      <c r="G34" s="96">
        <v>54980</v>
      </c>
      <c r="H34" s="56"/>
      <c r="I34" s="18">
        <v>6080</v>
      </c>
      <c r="J34" s="17">
        <f t="shared" si="0"/>
        <v>6.08</v>
      </c>
      <c r="K34" s="57"/>
      <c r="L34" s="58"/>
    </row>
    <row r="35" spans="1:12" s="5" customFormat="1" ht="12.75" customHeight="1">
      <c r="A35" s="59">
        <v>28581</v>
      </c>
      <c r="B35" s="90">
        <v>49.2</v>
      </c>
      <c r="C35" s="93">
        <v>49200</v>
      </c>
      <c r="D35" s="54"/>
      <c r="E35" s="54"/>
      <c r="F35" s="97">
        <f t="shared" si="1"/>
        <v>41.88</v>
      </c>
      <c r="G35" s="96">
        <v>41880</v>
      </c>
      <c r="H35" s="56"/>
      <c r="I35" s="18">
        <v>5400</v>
      </c>
      <c r="J35" s="17">
        <f t="shared" si="0"/>
        <v>5.4</v>
      </c>
      <c r="K35" s="57"/>
      <c r="L35" s="58"/>
    </row>
    <row r="36" spans="1:12" s="5" customFormat="1" ht="12.75" customHeight="1">
      <c r="A36" s="53">
        <v>28611</v>
      </c>
      <c r="B36" s="90">
        <v>49.5</v>
      </c>
      <c r="C36" s="93">
        <v>49500</v>
      </c>
      <c r="D36" s="54"/>
      <c r="E36" s="54"/>
      <c r="F36" s="97">
        <f t="shared" si="1"/>
        <v>41.37</v>
      </c>
      <c r="G36" s="96">
        <v>41370</v>
      </c>
      <c r="H36" s="56"/>
      <c r="I36" s="18">
        <v>5970</v>
      </c>
      <c r="J36" s="17">
        <f t="shared" si="0"/>
        <v>5.97</v>
      </c>
      <c r="K36" s="57"/>
      <c r="L36" s="58"/>
    </row>
    <row r="37" spans="1:12" s="5" customFormat="1" ht="12.75" customHeight="1">
      <c r="A37" s="59">
        <v>28642</v>
      </c>
      <c r="B37" s="90">
        <v>50</v>
      </c>
      <c r="C37" s="93">
        <v>50000</v>
      </c>
      <c r="D37" s="54"/>
      <c r="E37" s="54"/>
      <c r="F37" s="97">
        <f t="shared" si="1"/>
        <v>34.81</v>
      </c>
      <c r="G37" s="96">
        <v>34810</v>
      </c>
      <c r="H37" s="56"/>
      <c r="I37" s="18">
        <v>5390</v>
      </c>
      <c r="J37" s="17">
        <f t="shared" si="0"/>
        <v>5.39</v>
      </c>
      <c r="K37" s="57"/>
      <c r="L37" s="58"/>
    </row>
    <row r="38" spans="1:12" s="5" customFormat="1" ht="12.75" customHeight="1">
      <c r="A38" s="53">
        <v>28672</v>
      </c>
      <c r="B38" s="90">
        <v>51</v>
      </c>
      <c r="C38" s="93">
        <v>51000</v>
      </c>
      <c r="D38" s="54"/>
      <c r="E38" s="54"/>
      <c r="F38" s="97">
        <f t="shared" si="1"/>
        <v>44.33</v>
      </c>
      <c r="G38" s="96">
        <v>44330</v>
      </c>
      <c r="H38" s="56"/>
      <c r="I38" s="18">
        <v>5840</v>
      </c>
      <c r="J38" s="17">
        <f t="shared" si="0"/>
        <v>5.84</v>
      </c>
      <c r="K38" s="57"/>
      <c r="L38" s="58"/>
    </row>
    <row r="39" spans="1:12" s="5" customFormat="1" ht="12.75" customHeight="1">
      <c r="A39" s="59">
        <v>28703</v>
      </c>
      <c r="B39" s="90">
        <v>52.3</v>
      </c>
      <c r="C39" s="93">
        <v>52300</v>
      </c>
      <c r="D39" s="54"/>
      <c r="E39" s="54"/>
      <c r="F39" s="97">
        <f t="shared" si="1"/>
        <v>49.75</v>
      </c>
      <c r="G39" s="96">
        <v>49750</v>
      </c>
      <c r="H39" s="56"/>
      <c r="I39" s="18">
        <v>5420</v>
      </c>
      <c r="J39" s="17">
        <f t="shared" si="0"/>
        <v>5.42</v>
      </c>
      <c r="K39" s="57"/>
      <c r="L39" s="58"/>
    </row>
    <row r="40" spans="1:12" s="5" customFormat="1" ht="12.75" customHeight="1">
      <c r="A40" s="53">
        <v>28734</v>
      </c>
      <c r="B40" s="90">
        <v>53.8</v>
      </c>
      <c r="C40" s="93">
        <v>53800</v>
      </c>
      <c r="D40" s="54"/>
      <c r="E40" s="54"/>
      <c r="F40" s="97">
        <f t="shared" si="1"/>
        <v>45.91</v>
      </c>
      <c r="G40" s="96">
        <v>45910</v>
      </c>
      <c r="H40" s="56"/>
      <c r="I40" s="18">
        <v>5560</v>
      </c>
      <c r="J40" s="17">
        <f t="shared" si="0"/>
        <v>5.56</v>
      </c>
      <c r="K40" s="57"/>
      <c r="L40" s="58"/>
    </row>
    <row r="41" spans="1:12" s="5" customFormat="1" ht="12.75" customHeight="1">
      <c r="A41" s="59">
        <v>28764</v>
      </c>
      <c r="B41" s="90">
        <v>55.1</v>
      </c>
      <c r="C41" s="93">
        <v>55100</v>
      </c>
      <c r="D41" s="54"/>
      <c r="E41" s="54"/>
      <c r="F41" s="97">
        <f t="shared" si="1"/>
        <v>52.94</v>
      </c>
      <c r="G41" s="96">
        <v>52940</v>
      </c>
      <c r="H41" s="56"/>
      <c r="I41" s="18">
        <v>5510</v>
      </c>
      <c r="J41" s="17">
        <f t="shared" si="0"/>
        <v>5.51</v>
      </c>
      <c r="K41" s="57"/>
      <c r="L41" s="58"/>
    </row>
    <row r="42" spans="1:12" s="5" customFormat="1" ht="12.75" customHeight="1">
      <c r="A42" s="53">
        <v>28795</v>
      </c>
      <c r="B42" s="90">
        <v>56.2</v>
      </c>
      <c r="C42" s="93">
        <v>56200</v>
      </c>
      <c r="D42" s="54"/>
      <c r="E42" s="54"/>
      <c r="F42" s="97">
        <f t="shared" si="1"/>
        <v>71.47</v>
      </c>
      <c r="G42" s="96">
        <v>71470</v>
      </c>
      <c r="H42" s="56"/>
      <c r="I42" s="18">
        <v>5020</v>
      </c>
      <c r="J42" s="17">
        <f t="shared" si="0"/>
        <v>5.0199999999999996</v>
      </c>
      <c r="K42" s="57"/>
      <c r="L42" s="58"/>
    </row>
    <row r="43" spans="1:12" s="5" customFormat="1" ht="12.75" customHeight="1">
      <c r="A43" s="59">
        <v>28825</v>
      </c>
      <c r="B43" s="90">
        <v>57.1</v>
      </c>
      <c r="C43" s="93">
        <v>57100</v>
      </c>
      <c r="D43" s="54"/>
      <c r="E43" s="54"/>
      <c r="F43" s="97">
        <f t="shared" si="1"/>
        <v>91.38</v>
      </c>
      <c r="G43" s="96">
        <v>91380</v>
      </c>
      <c r="H43" s="56"/>
      <c r="I43" s="18">
        <v>6270</v>
      </c>
      <c r="J43" s="17">
        <f t="shared" si="0"/>
        <v>6.27</v>
      </c>
      <c r="K43" s="57"/>
      <c r="L43" s="58"/>
    </row>
    <row r="44" spans="1:12" s="5" customFormat="1" ht="12.75" customHeight="1">
      <c r="A44" s="53">
        <v>28856</v>
      </c>
      <c r="B44" s="90">
        <v>57.9</v>
      </c>
      <c r="C44" s="93">
        <v>57900</v>
      </c>
      <c r="D44" s="54"/>
      <c r="E44" s="54"/>
      <c r="F44" s="97">
        <f t="shared" si="1"/>
        <v>54.58</v>
      </c>
      <c r="G44" s="96">
        <v>54580</v>
      </c>
      <c r="H44" s="56"/>
      <c r="I44" s="18">
        <v>5050</v>
      </c>
      <c r="J44" s="17">
        <f t="shared" si="0"/>
        <v>5.05</v>
      </c>
      <c r="K44" s="57"/>
      <c r="L44" s="58"/>
    </row>
    <row r="45" spans="1:12" s="5" customFormat="1" ht="12.75" customHeight="1">
      <c r="A45" s="59">
        <v>28887</v>
      </c>
      <c r="B45" s="90">
        <v>58.9</v>
      </c>
      <c r="C45" s="93">
        <v>58900</v>
      </c>
      <c r="D45" s="54"/>
      <c r="E45" s="54"/>
      <c r="F45" s="97">
        <f t="shared" si="1"/>
        <v>60.33</v>
      </c>
      <c r="G45" s="96">
        <v>60330</v>
      </c>
      <c r="H45" s="56"/>
      <c r="I45" s="18">
        <v>5340</v>
      </c>
      <c r="J45" s="17">
        <f t="shared" si="0"/>
        <v>5.34</v>
      </c>
      <c r="K45" s="57"/>
      <c r="L45" s="58"/>
    </row>
    <row r="46" spans="1:12" s="5" customFormat="1" ht="12.75" customHeight="1">
      <c r="A46" s="53">
        <v>28915</v>
      </c>
      <c r="B46" s="90">
        <v>60.2</v>
      </c>
      <c r="C46" s="93">
        <v>60200</v>
      </c>
      <c r="D46" s="54"/>
      <c r="E46" s="54"/>
      <c r="F46" s="97">
        <f t="shared" si="1"/>
        <v>65.349999999999994</v>
      </c>
      <c r="G46" s="96">
        <v>65350</v>
      </c>
      <c r="H46" s="56"/>
      <c r="I46" s="18">
        <v>5860</v>
      </c>
      <c r="J46" s="17">
        <f t="shared" si="0"/>
        <v>5.86</v>
      </c>
      <c r="K46" s="57"/>
      <c r="L46" s="58"/>
    </row>
    <row r="47" spans="1:12" s="5" customFormat="1" ht="12.75" customHeight="1">
      <c r="A47" s="59">
        <v>28946</v>
      </c>
      <c r="B47" s="90">
        <v>62.5</v>
      </c>
      <c r="C47" s="93">
        <v>62500</v>
      </c>
      <c r="D47" s="54"/>
      <c r="E47" s="54"/>
      <c r="F47" s="97">
        <f t="shared" si="1"/>
        <v>55.61</v>
      </c>
      <c r="G47" s="96">
        <v>55610</v>
      </c>
      <c r="H47" s="56"/>
      <c r="I47" s="18">
        <v>5300</v>
      </c>
      <c r="J47" s="17">
        <f t="shared" si="0"/>
        <v>5.3</v>
      </c>
      <c r="K47" s="57"/>
      <c r="L47" s="58"/>
    </row>
    <row r="48" spans="1:12" s="5" customFormat="1" ht="12.75" customHeight="1">
      <c r="A48" s="53">
        <v>28976</v>
      </c>
      <c r="B48" s="90">
        <v>64.400000000000006</v>
      </c>
      <c r="C48" s="93">
        <v>64400</v>
      </c>
      <c r="D48" s="54"/>
      <c r="E48" s="54"/>
      <c r="F48" s="97">
        <f t="shared" si="1"/>
        <v>54.45</v>
      </c>
      <c r="G48" s="96">
        <v>54450</v>
      </c>
      <c r="H48" s="56"/>
      <c r="I48" s="18">
        <v>5620</v>
      </c>
      <c r="J48" s="17">
        <f t="shared" si="0"/>
        <v>5.62</v>
      </c>
      <c r="K48" s="57"/>
      <c r="L48" s="58"/>
    </row>
    <row r="49" spans="1:12" s="5" customFormat="1" ht="12.75" customHeight="1">
      <c r="A49" s="59">
        <v>29007</v>
      </c>
      <c r="B49" s="90">
        <v>66.2</v>
      </c>
      <c r="C49" s="93">
        <v>66200</v>
      </c>
      <c r="D49" s="54"/>
      <c r="E49" s="54"/>
      <c r="F49" s="97">
        <f t="shared" si="1"/>
        <v>53.44</v>
      </c>
      <c r="G49" s="96">
        <v>53440</v>
      </c>
      <c r="H49" s="56"/>
      <c r="I49" s="18">
        <v>6390</v>
      </c>
      <c r="J49" s="17">
        <f t="shared" si="0"/>
        <v>6.39</v>
      </c>
      <c r="K49" s="57"/>
      <c r="L49" s="58"/>
    </row>
    <row r="50" spans="1:12" s="5" customFormat="1" ht="12.75" customHeight="1">
      <c r="A50" s="53">
        <v>29037</v>
      </c>
      <c r="B50" s="90">
        <v>67.7</v>
      </c>
      <c r="C50" s="93">
        <v>67700</v>
      </c>
      <c r="D50" s="54"/>
      <c r="E50" s="54"/>
      <c r="F50" s="97">
        <f t="shared" si="1"/>
        <v>70.16</v>
      </c>
      <c r="G50" s="96">
        <v>70160</v>
      </c>
      <c r="H50" s="56"/>
      <c r="I50" s="18">
        <v>5410</v>
      </c>
      <c r="J50" s="17">
        <f t="shared" si="0"/>
        <v>5.41</v>
      </c>
      <c r="K50" s="57"/>
      <c r="L50" s="58"/>
    </row>
    <row r="51" spans="1:12" s="5" customFormat="1" ht="12.75" customHeight="1">
      <c r="A51" s="59">
        <v>29068</v>
      </c>
      <c r="B51" s="90">
        <v>68.7</v>
      </c>
      <c r="C51" s="93">
        <v>68700</v>
      </c>
      <c r="D51" s="54"/>
      <c r="E51" s="54"/>
      <c r="F51" s="97">
        <f t="shared" si="1"/>
        <v>66.8</v>
      </c>
      <c r="G51" s="96">
        <v>66800</v>
      </c>
      <c r="H51" s="56"/>
      <c r="I51" s="18">
        <v>6220</v>
      </c>
      <c r="J51" s="17">
        <f t="shared" si="0"/>
        <v>6.22</v>
      </c>
      <c r="K51" s="57"/>
      <c r="L51" s="58"/>
    </row>
    <row r="52" spans="1:12" s="5" customFormat="1" ht="12.75" customHeight="1">
      <c r="A52" s="53">
        <v>29099</v>
      </c>
      <c r="B52" s="90">
        <v>69.5</v>
      </c>
      <c r="C52" s="93">
        <v>69500</v>
      </c>
      <c r="D52" s="54"/>
      <c r="E52" s="54"/>
      <c r="F52" s="97">
        <f t="shared" si="1"/>
        <v>57.97</v>
      </c>
      <c r="G52" s="96">
        <v>57970</v>
      </c>
      <c r="H52" s="56"/>
      <c r="I52" s="18">
        <v>5940</v>
      </c>
      <c r="J52" s="17">
        <f t="shared" si="0"/>
        <v>5.94</v>
      </c>
      <c r="K52" s="57"/>
      <c r="L52" s="58"/>
    </row>
    <row r="53" spans="1:12" s="5" customFormat="1" ht="12.75" customHeight="1">
      <c r="A53" s="59">
        <v>29129</v>
      </c>
      <c r="B53" s="90">
        <v>70.2</v>
      </c>
      <c r="C53" s="93">
        <v>70200</v>
      </c>
      <c r="D53" s="54"/>
      <c r="E53" s="54"/>
      <c r="F53" s="97">
        <f t="shared" si="1"/>
        <v>66.010000000000005</v>
      </c>
      <c r="G53" s="96">
        <v>66010</v>
      </c>
      <c r="H53" s="56"/>
      <c r="I53" s="18">
        <v>6540</v>
      </c>
      <c r="J53" s="17">
        <f t="shared" si="0"/>
        <v>6.54</v>
      </c>
      <c r="K53" s="57"/>
      <c r="L53" s="58"/>
    </row>
    <row r="54" spans="1:12" s="5" customFormat="1" ht="12.75" customHeight="1">
      <c r="A54" s="53">
        <v>29160</v>
      </c>
      <c r="B54" s="90">
        <v>71.099999999999994</v>
      </c>
      <c r="C54" s="93">
        <v>71100</v>
      </c>
      <c r="D54" s="54"/>
      <c r="E54" s="54"/>
      <c r="F54" s="97">
        <f t="shared" si="1"/>
        <v>80.010000000000005</v>
      </c>
      <c r="G54" s="96">
        <v>80010</v>
      </c>
      <c r="H54" s="56"/>
      <c r="I54" s="18">
        <v>6790</v>
      </c>
      <c r="J54" s="17">
        <f t="shared" si="0"/>
        <v>6.79</v>
      </c>
      <c r="K54" s="57"/>
      <c r="L54" s="58"/>
    </row>
    <row r="55" spans="1:12" s="5" customFormat="1" ht="12.75" customHeight="1">
      <c r="A55" s="59">
        <v>29190</v>
      </c>
      <c r="B55" s="90">
        <v>72.099999999999994</v>
      </c>
      <c r="C55" s="93">
        <v>72100</v>
      </c>
      <c r="D55" s="54"/>
      <c r="E55" s="54"/>
      <c r="F55" s="97">
        <f t="shared" si="1"/>
        <v>108.65</v>
      </c>
      <c r="G55" s="96">
        <v>108650</v>
      </c>
      <c r="H55" s="56"/>
      <c r="I55" s="18">
        <v>7780</v>
      </c>
      <c r="J55" s="17">
        <f t="shared" si="0"/>
        <v>7.78</v>
      </c>
      <c r="K55" s="57"/>
      <c r="L55" s="58"/>
    </row>
    <row r="56" spans="1:12" s="5" customFormat="1" ht="12.75" customHeight="1">
      <c r="A56" s="53">
        <v>29221</v>
      </c>
      <c r="B56" s="90">
        <v>73.3</v>
      </c>
      <c r="C56" s="93">
        <v>73300</v>
      </c>
      <c r="D56" s="54"/>
      <c r="E56" s="54"/>
      <c r="F56" s="97">
        <f t="shared" si="1"/>
        <v>65.97</v>
      </c>
      <c r="G56" s="96">
        <v>65970</v>
      </c>
      <c r="H56" s="56"/>
      <c r="I56" s="18">
        <v>6410</v>
      </c>
      <c r="J56" s="17">
        <f t="shared" si="0"/>
        <v>6.41</v>
      </c>
      <c r="K56" s="57"/>
      <c r="L56" s="58"/>
    </row>
    <row r="57" spans="1:12" s="5" customFormat="1" ht="12.75" customHeight="1">
      <c r="A57" s="59">
        <v>29252</v>
      </c>
      <c r="B57" s="90">
        <v>74.400000000000006</v>
      </c>
      <c r="C57" s="93">
        <v>74400</v>
      </c>
      <c r="D57" s="54"/>
      <c r="E57" s="54"/>
      <c r="F57" s="97">
        <f t="shared" si="1"/>
        <v>82.21</v>
      </c>
      <c r="G57" s="96">
        <v>82210</v>
      </c>
      <c r="H57" s="56"/>
      <c r="I57" s="18">
        <v>6420</v>
      </c>
      <c r="J57" s="17">
        <f t="shared" si="0"/>
        <v>6.42</v>
      </c>
      <c r="K57" s="57"/>
      <c r="L57" s="58"/>
    </row>
    <row r="58" spans="1:12" s="5" customFormat="1" ht="12.75" customHeight="1">
      <c r="A58" s="53">
        <v>29281</v>
      </c>
      <c r="B58" s="90">
        <v>75.2</v>
      </c>
      <c r="C58" s="93">
        <v>75200</v>
      </c>
      <c r="D58" s="54"/>
      <c r="E58" s="54"/>
      <c r="F58" s="97">
        <f t="shared" si="1"/>
        <v>86.79</v>
      </c>
      <c r="G58" s="96">
        <v>86790</v>
      </c>
      <c r="H58" s="56"/>
      <c r="I58" s="18">
        <v>7360</v>
      </c>
      <c r="J58" s="17">
        <f t="shared" si="0"/>
        <v>7.36</v>
      </c>
      <c r="K58" s="57"/>
      <c r="L58" s="58"/>
    </row>
    <row r="59" spans="1:12" s="5" customFormat="1" ht="12.75" customHeight="1">
      <c r="A59" s="59">
        <v>29312</v>
      </c>
      <c r="B59" s="90">
        <v>75.400000000000006</v>
      </c>
      <c r="C59" s="93">
        <v>75400</v>
      </c>
      <c r="D59" s="54"/>
      <c r="E59" s="54"/>
      <c r="F59" s="97">
        <f t="shared" si="1"/>
        <v>61.77</v>
      </c>
      <c r="G59" s="96">
        <v>61770</v>
      </c>
      <c r="H59" s="56"/>
      <c r="I59" s="18">
        <v>7480</v>
      </c>
      <c r="J59" s="17">
        <f t="shared" si="0"/>
        <v>7.48</v>
      </c>
      <c r="K59" s="57"/>
      <c r="L59" s="58"/>
    </row>
    <row r="60" spans="1:12" s="5" customFormat="1" ht="12.75" customHeight="1">
      <c r="A60" s="53">
        <v>29342</v>
      </c>
      <c r="B60" s="90">
        <v>75.099999999999994</v>
      </c>
      <c r="C60" s="93">
        <v>75100</v>
      </c>
      <c r="D60" s="54"/>
      <c r="E60" s="54"/>
      <c r="F60" s="97">
        <f t="shared" si="1"/>
        <v>60.66</v>
      </c>
      <c r="G60" s="96">
        <v>60660</v>
      </c>
      <c r="H60" s="56"/>
      <c r="I60" s="18">
        <v>7360</v>
      </c>
      <c r="J60" s="17">
        <f t="shared" si="0"/>
        <v>7.36</v>
      </c>
      <c r="K60" s="57"/>
      <c r="L60" s="58"/>
    </row>
    <row r="61" spans="1:12" s="5" customFormat="1" ht="12.75" customHeight="1">
      <c r="A61" s="59">
        <v>29373</v>
      </c>
      <c r="B61" s="90">
        <v>74.400000000000006</v>
      </c>
      <c r="C61" s="93">
        <v>74400</v>
      </c>
      <c r="D61" s="54"/>
      <c r="E61" s="54"/>
      <c r="F61" s="97">
        <f t="shared" si="1"/>
        <v>69.73</v>
      </c>
      <c r="G61" s="96">
        <v>69730</v>
      </c>
      <c r="H61" s="56"/>
      <c r="I61" s="18">
        <v>7040</v>
      </c>
      <c r="J61" s="17">
        <f t="shared" si="0"/>
        <v>7.04</v>
      </c>
      <c r="K61" s="57"/>
      <c r="L61" s="58"/>
    </row>
    <row r="62" spans="1:12" s="5" customFormat="1" ht="12.75" customHeight="1">
      <c r="A62" s="53">
        <v>29403</v>
      </c>
      <c r="B62" s="90">
        <v>73.7</v>
      </c>
      <c r="C62" s="93">
        <v>73700</v>
      </c>
      <c r="D62" s="54"/>
      <c r="E62" s="54"/>
      <c r="F62" s="97">
        <f t="shared" si="1"/>
        <v>77.33</v>
      </c>
      <c r="G62" s="96">
        <v>77330</v>
      </c>
      <c r="H62" s="56"/>
      <c r="I62" s="18">
        <v>7420</v>
      </c>
      <c r="J62" s="17">
        <f t="shared" si="0"/>
        <v>7.42</v>
      </c>
      <c r="K62" s="57"/>
      <c r="L62" s="58"/>
    </row>
    <row r="63" spans="1:12" s="5" customFormat="1" ht="12.75" customHeight="1">
      <c r="A63" s="59">
        <v>29434</v>
      </c>
      <c r="B63" s="90">
        <v>73.400000000000006</v>
      </c>
      <c r="C63" s="93">
        <v>73400</v>
      </c>
      <c r="D63" s="54"/>
      <c r="E63" s="54"/>
      <c r="F63" s="97">
        <f t="shared" si="1"/>
        <v>69.959999999999994</v>
      </c>
      <c r="G63" s="96">
        <v>69960</v>
      </c>
      <c r="H63" s="56"/>
      <c r="I63" s="18">
        <v>8080</v>
      </c>
      <c r="J63" s="17">
        <f t="shared" si="0"/>
        <v>8.08</v>
      </c>
      <c r="K63" s="57"/>
      <c r="L63" s="58"/>
    </row>
    <row r="64" spans="1:12" s="5" customFormat="1" ht="12.75" customHeight="1">
      <c r="A64" s="53">
        <v>29465</v>
      </c>
      <c r="B64" s="90">
        <v>73.5</v>
      </c>
      <c r="C64" s="93">
        <v>73500</v>
      </c>
      <c r="D64" s="54"/>
      <c r="E64" s="54"/>
      <c r="F64" s="97">
        <f t="shared" si="1"/>
        <v>60.87</v>
      </c>
      <c r="G64" s="96">
        <v>60870</v>
      </c>
      <c r="H64" s="56"/>
      <c r="I64" s="18">
        <v>8020</v>
      </c>
      <c r="J64" s="17">
        <f t="shared" si="0"/>
        <v>8.02</v>
      </c>
      <c r="K64" s="57"/>
      <c r="L64" s="58"/>
    </row>
    <row r="65" spans="1:12" s="5" customFormat="1" ht="12.75" customHeight="1">
      <c r="A65" s="59">
        <v>29495</v>
      </c>
      <c r="B65" s="90">
        <v>73.8</v>
      </c>
      <c r="C65" s="93">
        <v>73800</v>
      </c>
      <c r="D65" s="54"/>
      <c r="E65" s="54"/>
      <c r="F65" s="97">
        <f t="shared" si="1"/>
        <v>71.89</v>
      </c>
      <c r="G65" s="96">
        <v>71890</v>
      </c>
      <c r="H65" s="56"/>
      <c r="I65" s="18">
        <v>9200</v>
      </c>
      <c r="J65" s="17">
        <f t="shared" si="0"/>
        <v>9.1999999999999993</v>
      </c>
      <c r="K65" s="57"/>
      <c r="L65" s="58"/>
    </row>
    <row r="66" spans="1:12" s="5" customFormat="1" ht="12.75" customHeight="1">
      <c r="A66" s="53">
        <v>29526</v>
      </c>
      <c r="B66" s="90">
        <v>74.099999999999994</v>
      </c>
      <c r="C66" s="93">
        <v>74100</v>
      </c>
      <c r="D66" s="54"/>
      <c r="E66" s="54"/>
      <c r="F66" s="97">
        <f t="shared" si="1"/>
        <v>84.79</v>
      </c>
      <c r="G66" s="96">
        <v>84790</v>
      </c>
      <c r="H66" s="56"/>
      <c r="I66" s="18">
        <v>10080</v>
      </c>
      <c r="J66" s="17">
        <f t="shared" si="0"/>
        <v>10.08</v>
      </c>
      <c r="K66" s="57"/>
      <c r="L66" s="58"/>
    </row>
    <row r="67" spans="1:12" s="5" customFormat="1" ht="12.75" customHeight="1">
      <c r="A67" s="59">
        <v>29556</v>
      </c>
      <c r="B67" s="90">
        <v>74.5</v>
      </c>
      <c r="C67" s="93">
        <v>74500</v>
      </c>
      <c r="D67" s="54"/>
      <c r="E67" s="54"/>
      <c r="F67" s="97">
        <f t="shared" si="1"/>
        <v>112.59</v>
      </c>
      <c r="G67" s="96">
        <v>112590</v>
      </c>
      <c r="H67" s="56"/>
      <c r="I67" s="18">
        <v>9630</v>
      </c>
      <c r="J67" s="17">
        <f t="shared" si="0"/>
        <v>9.6300000000000008</v>
      </c>
      <c r="K67" s="57"/>
      <c r="L67" s="58"/>
    </row>
    <row r="68" spans="1:12" s="5" customFormat="1" ht="12.75" customHeight="1">
      <c r="A68" s="53">
        <v>29587</v>
      </c>
      <c r="B68" s="90">
        <v>75.099999999999994</v>
      </c>
      <c r="C68" s="93">
        <v>75100</v>
      </c>
      <c r="D68" s="54"/>
      <c r="E68" s="54"/>
      <c r="F68" s="97">
        <f t="shared" si="1"/>
        <v>69.569999999999993</v>
      </c>
      <c r="G68" s="96">
        <v>69570</v>
      </c>
      <c r="H68" s="56"/>
      <c r="I68" s="18">
        <v>9990</v>
      </c>
      <c r="J68" s="17">
        <f t="shared" si="0"/>
        <v>9.99</v>
      </c>
      <c r="K68" s="57"/>
      <c r="L68" s="58"/>
    </row>
    <row r="69" spans="1:12" s="5" customFormat="1" ht="12.75" customHeight="1">
      <c r="A69" s="59">
        <v>29618</v>
      </c>
      <c r="B69" s="90">
        <v>75.7</v>
      </c>
      <c r="C69" s="93">
        <v>75700</v>
      </c>
      <c r="D69" s="54"/>
      <c r="E69" s="54"/>
      <c r="F69" s="97">
        <f t="shared" si="1"/>
        <v>78.7</v>
      </c>
      <c r="G69" s="96">
        <v>78700</v>
      </c>
      <c r="H69" s="56"/>
      <c r="I69" s="18">
        <v>7930</v>
      </c>
      <c r="J69" s="17">
        <f t="shared" si="0"/>
        <v>7.93</v>
      </c>
      <c r="K69" s="57"/>
      <c r="L69" s="58"/>
    </row>
    <row r="70" spans="1:12" s="5" customFormat="1" ht="12.75" customHeight="1">
      <c r="A70" s="53">
        <v>29646</v>
      </c>
      <c r="B70" s="90">
        <v>76.7</v>
      </c>
      <c r="C70" s="93">
        <v>76700</v>
      </c>
      <c r="D70" s="54"/>
      <c r="E70" s="54"/>
      <c r="F70" s="97">
        <f t="shared" si="1"/>
        <v>84.3</v>
      </c>
      <c r="G70" s="96">
        <v>84300</v>
      </c>
      <c r="H70" s="56"/>
      <c r="I70" s="18">
        <v>11850</v>
      </c>
      <c r="J70" s="17">
        <f t="shared" si="0"/>
        <v>11.85</v>
      </c>
      <c r="K70" s="57"/>
      <c r="L70" s="58"/>
    </row>
    <row r="71" spans="1:12" s="5" customFormat="1" ht="12.75" customHeight="1">
      <c r="A71" s="59">
        <v>29677</v>
      </c>
      <c r="B71" s="90">
        <v>77.8</v>
      </c>
      <c r="C71" s="93">
        <v>77800</v>
      </c>
      <c r="D71" s="54"/>
      <c r="E71" s="54"/>
      <c r="F71" s="97">
        <f t="shared" si="1"/>
        <v>67.8</v>
      </c>
      <c r="G71" s="96">
        <v>67800</v>
      </c>
      <c r="H71" s="56"/>
      <c r="I71" s="18">
        <v>9060</v>
      </c>
      <c r="J71" s="17">
        <f t="shared" si="0"/>
        <v>9.06</v>
      </c>
      <c r="K71" s="57"/>
      <c r="L71" s="58"/>
    </row>
    <row r="72" spans="1:12" s="5" customFormat="1" ht="12.75" customHeight="1">
      <c r="A72" s="53">
        <v>29707</v>
      </c>
      <c r="B72" s="90">
        <v>78.8</v>
      </c>
      <c r="C72" s="93">
        <v>78800</v>
      </c>
      <c r="D72" s="54"/>
      <c r="E72" s="54"/>
      <c r="F72" s="97">
        <f t="shared" si="1"/>
        <v>63.12</v>
      </c>
      <c r="G72" s="96">
        <v>63120</v>
      </c>
      <c r="H72" s="56"/>
      <c r="I72" s="18">
        <v>9680</v>
      </c>
      <c r="J72" s="17">
        <f t="shared" ref="J72:J135" si="2">I72/1000</f>
        <v>9.68</v>
      </c>
      <c r="K72" s="57"/>
      <c r="L72" s="58"/>
    </row>
    <row r="73" spans="1:12" s="5" customFormat="1" ht="12.75" customHeight="1">
      <c r="A73" s="59">
        <v>29738</v>
      </c>
      <c r="B73" s="90">
        <v>79.400000000000006</v>
      </c>
      <c r="C73" s="93">
        <v>79400</v>
      </c>
      <c r="D73" s="54"/>
      <c r="E73" s="54"/>
      <c r="F73" s="97">
        <f t="shared" ref="F73:F136" si="3">G73/1000</f>
        <v>72.59</v>
      </c>
      <c r="G73" s="96">
        <v>72590</v>
      </c>
      <c r="H73" s="56"/>
      <c r="I73" s="18">
        <v>9740</v>
      </c>
      <c r="J73" s="17">
        <f t="shared" si="2"/>
        <v>9.74</v>
      </c>
      <c r="K73" s="57"/>
      <c r="L73" s="58"/>
    </row>
    <row r="74" spans="1:12" s="5" customFormat="1" ht="12.75" customHeight="1">
      <c r="A74" s="53">
        <v>29768</v>
      </c>
      <c r="B74" s="90">
        <v>79.599999999999994</v>
      </c>
      <c r="C74" s="93">
        <v>79600</v>
      </c>
      <c r="D74" s="54"/>
      <c r="E74" s="54"/>
      <c r="F74" s="97">
        <f t="shared" si="3"/>
        <v>81.2</v>
      </c>
      <c r="G74" s="96">
        <v>81200</v>
      </c>
      <c r="H74" s="56"/>
      <c r="I74" s="18">
        <v>9510</v>
      </c>
      <c r="J74" s="17">
        <f t="shared" si="2"/>
        <v>9.51</v>
      </c>
      <c r="K74" s="57"/>
      <c r="L74" s="58"/>
    </row>
    <row r="75" spans="1:12" s="5" customFormat="1" ht="12.75" customHeight="1">
      <c r="A75" s="59">
        <v>29799</v>
      </c>
      <c r="B75" s="90">
        <v>79.099999999999994</v>
      </c>
      <c r="C75" s="93">
        <v>79100</v>
      </c>
      <c r="D75" s="54"/>
      <c r="E75" s="54"/>
      <c r="F75" s="97">
        <f t="shared" si="3"/>
        <v>74.98</v>
      </c>
      <c r="G75" s="96">
        <v>74980</v>
      </c>
      <c r="H75" s="56"/>
      <c r="I75" s="18">
        <v>10240</v>
      </c>
      <c r="J75" s="17">
        <f t="shared" si="2"/>
        <v>10.24</v>
      </c>
      <c r="K75" s="57"/>
      <c r="L75" s="58"/>
    </row>
    <row r="76" spans="1:12" s="5" customFormat="1" ht="12.75" customHeight="1">
      <c r="A76" s="53">
        <v>29830</v>
      </c>
      <c r="B76" s="90">
        <v>78.5</v>
      </c>
      <c r="C76" s="93">
        <v>78500</v>
      </c>
      <c r="D76" s="54"/>
      <c r="E76" s="54"/>
      <c r="F76" s="97">
        <f t="shared" si="3"/>
        <v>62.78</v>
      </c>
      <c r="G76" s="96">
        <v>62780</v>
      </c>
      <c r="H76" s="56"/>
      <c r="I76" s="18">
        <v>9720</v>
      </c>
      <c r="J76" s="17">
        <f t="shared" si="2"/>
        <v>9.7200000000000006</v>
      </c>
      <c r="K76" s="57"/>
      <c r="L76" s="58"/>
    </row>
    <row r="77" spans="1:12" s="5" customFormat="1" ht="12.75" customHeight="1">
      <c r="A77" s="59">
        <v>29860</v>
      </c>
      <c r="B77" s="90">
        <v>77.900000000000006</v>
      </c>
      <c r="C77" s="93">
        <v>77900</v>
      </c>
      <c r="D77" s="54"/>
      <c r="E77" s="54"/>
      <c r="F77" s="97">
        <f t="shared" si="3"/>
        <v>80.28</v>
      </c>
      <c r="G77" s="96">
        <v>80280</v>
      </c>
      <c r="H77" s="56"/>
      <c r="I77" s="18">
        <v>10700</v>
      </c>
      <c r="J77" s="17">
        <f t="shared" si="2"/>
        <v>10.7</v>
      </c>
      <c r="K77" s="57"/>
      <c r="L77" s="58"/>
    </row>
    <row r="78" spans="1:12" s="5" customFormat="1" ht="12.75" customHeight="1">
      <c r="A78" s="53">
        <v>29891</v>
      </c>
      <c r="B78" s="90">
        <v>77.5</v>
      </c>
      <c r="C78" s="93">
        <v>77500</v>
      </c>
      <c r="D78" s="54"/>
      <c r="E78" s="54"/>
      <c r="F78" s="97">
        <f t="shared" si="3"/>
        <v>88.35</v>
      </c>
      <c r="G78" s="96">
        <v>88350</v>
      </c>
      <c r="H78" s="56"/>
      <c r="I78" s="18">
        <v>10860</v>
      </c>
      <c r="J78" s="17">
        <f t="shared" si="2"/>
        <v>10.86</v>
      </c>
      <c r="K78" s="57"/>
      <c r="L78" s="58"/>
    </row>
    <row r="79" spans="1:12" s="5" customFormat="1" ht="12.75" customHeight="1">
      <c r="A79" s="59">
        <v>29921</v>
      </c>
      <c r="B79" s="90">
        <v>77.5</v>
      </c>
      <c r="C79" s="93">
        <v>77500</v>
      </c>
      <c r="D79" s="54"/>
      <c r="E79" s="54"/>
      <c r="F79" s="97">
        <f t="shared" si="3"/>
        <v>113.06</v>
      </c>
      <c r="G79" s="96">
        <v>113060</v>
      </c>
      <c r="H79" s="56"/>
      <c r="I79" s="18">
        <v>9430</v>
      </c>
      <c r="J79" s="17">
        <f t="shared" si="2"/>
        <v>9.43</v>
      </c>
      <c r="K79" s="57"/>
      <c r="L79" s="58"/>
    </row>
    <row r="80" spans="1:12" s="5" customFormat="1" ht="12.75" customHeight="1">
      <c r="A80" s="53">
        <v>29952</v>
      </c>
      <c r="B80" s="90">
        <v>77.7</v>
      </c>
      <c r="C80" s="93">
        <v>77700</v>
      </c>
      <c r="D80" s="54"/>
      <c r="E80" s="54"/>
      <c r="F80" s="97">
        <f t="shared" si="3"/>
        <v>79.23</v>
      </c>
      <c r="G80" s="96">
        <v>79230</v>
      </c>
      <c r="H80" s="56"/>
      <c r="I80" s="18">
        <v>11420</v>
      </c>
      <c r="J80" s="17">
        <f t="shared" si="2"/>
        <v>11.42</v>
      </c>
      <c r="K80" s="57"/>
      <c r="L80" s="58"/>
    </row>
    <row r="81" spans="1:12" s="5" customFormat="1" ht="12.75" customHeight="1">
      <c r="A81" s="59">
        <v>29983</v>
      </c>
      <c r="B81" s="90">
        <v>78.099999999999994</v>
      </c>
      <c r="C81" s="93">
        <v>78100</v>
      </c>
      <c r="D81" s="54"/>
      <c r="E81" s="54"/>
      <c r="F81" s="97">
        <f t="shared" si="3"/>
        <v>79.209999999999994</v>
      </c>
      <c r="G81" s="96">
        <v>79210</v>
      </c>
      <c r="H81" s="56"/>
      <c r="I81" s="18">
        <v>9160</v>
      </c>
      <c r="J81" s="17">
        <f t="shared" si="2"/>
        <v>9.16</v>
      </c>
      <c r="K81" s="57"/>
      <c r="L81" s="58"/>
    </row>
    <row r="82" spans="1:12" s="5" customFormat="1" ht="12.75" customHeight="1">
      <c r="A82" s="53">
        <v>30011</v>
      </c>
      <c r="B82" s="90">
        <v>78.7</v>
      </c>
      <c r="C82" s="93">
        <v>78700</v>
      </c>
      <c r="D82" s="54"/>
      <c r="E82" s="54"/>
      <c r="F82" s="97">
        <f t="shared" si="3"/>
        <v>84.49</v>
      </c>
      <c r="G82" s="96">
        <v>84490</v>
      </c>
      <c r="H82" s="56"/>
      <c r="I82" s="18">
        <v>9610</v>
      </c>
      <c r="J82" s="17">
        <f t="shared" si="2"/>
        <v>9.61</v>
      </c>
      <c r="K82" s="57"/>
      <c r="L82" s="58"/>
    </row>
    <row r="83" spans="1:12" s="5" customFormat="1" ht="12.75" customHeight="1">
      <c r="A83" s="59">
        <v>30042</v>
      </c>
      <c r="B83" s="90">
        <v>79.400000000000006</v>
      </c>
      <c r="C83" s="93">
        <v>79400</v>
      </c>
      <c r="D83" s="54"/>
      <c r="E83" s="54"/>
      <c r="F83" s="97">
        <f t="shared" si="3"/>
        <v>82.69</v>
      </c>
      <c r="G83" s="96">
        <v>82690</v>
      </c>
      <c r="H83" s="56"/>
      <c r="I83" s="18">
        <v>9790</v>
      </c>
      <c r="J83" s="17">
        <f t="shared" si="2"/>
        <v>9.7899999999999991</v>
      </c>
      <c r="K83" s="57"/>
      <c r="L83" s="58"/>
    </row>
    <row r="84" spans="1:12" s="5" customFormat="1" ht="12.75" customHeight="1">
      <c r="A84" s="53">
        <v>30072</v>
      </c>
      <c r="B84" s="90">
        <v>80.2</v>
      </c>
      <c r="C84" s="93">
        <v>80200</v>
      </c>
      <c r="D84" s="54"/>
      <c r="E84" s="54"/>
      <c r="F84" s="97">
        <f t="shared" si="3"/>
        <v>61.73</v>
      </c>
      <c r="G84" s="96">
        <v>61730</v>
      </c>
      <c r="H84" s="56"/>
      <c r="I84" s="18">
        <v>9320</v>
      </c>
      <c r="J84" s="17">
        <f t="shared" si="2"/>
        <v>9.32</v>
      </c>
      <c r="K84" s="57"/>
      <c r="L84" s="58"/>
    </row>
    <row r="85" spans="1:12" s="5" customFormat="1" ht="12.75" customHeight="1">
      <c r="A85" s="59">
        <v>30103</v>
      </c>
      <c r="B85" s="90">
        <v>80.8</v>
      </c>
      <c r="C85" s="93">
        <v>80800</v>
      </c>
      <c r="D85" s="54"/>
      <c r="E85" s="54"/>
      <c r="F85" s="97">
        <f t="shared" si="3"/>
        <v>63.6</v>
      </c>
      <c r="G85" s="96">
        <v>63600</v>
      </c>
      <c r="H85" s="56"/>
      <c r="I85" s="18">
        <v>8250</v>
      </c>
      <c r="J85" s="17">
        <f t="shared" si="2"/>
        <v>8.25</v>
      </c>
      <c r="K85" s="57"/>
      <c r="L85" s="58"/>
    </row>
    <row r="86" spans="1:12" s="5" customFormat="1" ht="12.75" customHeight="1">
      <c r="A86" s="53">
        <v>30133</v>
      </c>
      <c r="B86" s="90">
        <v>81</v>
      </c>
      <c r="C86" s="93">
        <v>81000</v>
      </c>
      <c r="D86" s="54"/>
      <c r="E86" s="54"/>
      <c r="F86" s="97">
        <f t="shared" si="3"/>
        <v>83.62</v>
      </c>
      <c r="G86" s="96">
        <v>83620</v>
      </c>
      <c r="H86" s="56"/>
      <c r="I86" s="18">
        <v>9250</v>
      </c>
      <c r="J86" s="17">
        <f t="shared" si="2"/>
        <v>9.25</v>
      </c>
      <c r="K86" s="57"/>
      <c r="L86" s="58"/>
    </row>
    <row r="87" spans="1:12" s="5" customFormat="1" ht="12.75" customHeight="1">
      <c r="A87" s="59">
        <v>30164</v>
      </c>
      <c r="B87" s="90">
        <v>80.7</v>
      </c>
      <c r="C87" s="93">
        <v>80700</v>
      </c>
      <c r="D87" s="54"/>
      <c r="E87" s="54"/>
      <c r="F87" s="97">
        <f t="shared" si="3"/>
        <v>75.739999999999995</v>
      </c>
      <c r="G87" s="96">
        <v>75740</v>
      </c>
      <c r="H87" s="56"/>
      <c r="I87" s="18">
        <v>9290</v>
      </c>
      <c r="J87" s="17">
        <f t="shared" si="2"/>
        <v>9.2899999999999991</v>
      </c>
      <c r="K87" s="57"/>
      <c r="L87" s="58"/>
    </row>
    <row r="88" spans="1:12" s="5" customFormat="1" ht="12.75" customHeight="1">
      <c r="A88" s="53">
        <v>30195</v>
      </c>
      <c r="B88" s="90">
        <v>80.099999999999994</v>
      </c>
      <c r="C88" s="93">
        <v>80100</v>
      </c>
      <c r="D88" s="54"/>
      <c r="E88" s="54"/>
      <c r="F88" s="97">
        <f t="shared" si="3"/>
        <v>66.069999999999993</v>
      </c>
      <c r="G88" s="96">
        <v>66070</v>
      </c>
      <c r="H88" s="56"/>
      <c r="I88" s="18">
        <v>7660</v>
      </c>
      <c r="J88" s="17">
        <f t="shared" si="2"/>
        <v>7.66</v>
      </c>
      <c r="K88" s="57"/>
      <c r="L88" s="58"/>
    </row>
    <row r="89" spans="1:12" s="5" customFormat="1" ht="12.75" customHeight="1">
      <c r="A89" s="59">
        <v>30225</v>
      </c>
      <c r="B89" s="90">
        <v>79.099999999999994</v>
      </c>
      <c r="C89" s="93">
        <v>79100</v>
      </c>
      <c r="D89" s="54"/>
      <c r="E89" s="54"/>
      <c r="F89" s="97">
        <f t="shared" si="3"/>
        <v>78.17</v>
      </c>
      <c r="G89" s="96">
        <v>78170</v>
      </c>
      <c r="H89" s="56"/>
      <c r="I89" s="18">
        <v>8480</v>
      </c>
      <c r="J89" s="17">
        <f t="shared" si="2"/>
        <v>8.48</v>
      </c>
      <c r="K89" s="57"/>
      <c r="L89" s="58"/>
    </row>
    <row r="90" spans="1:12" s="5" customFormat="1" ht="12.75" customHeight="1">
      <c r="A90" s="53">
        <v>30256</v>
      </c>
      <c r="B90" s="90">
        <v>78</v>
      </c>
      <c r="C90" s="93">
        <v>78000</v>
      </c>
      <c r="D90" s="54"/>
      <c r="E90" s="54"/>
      <c r="F90" s="97">
        <f t="shared" si="3"/>
        <v>88.52</v>
      </c>
      <c r="G90" s="96">
        <v>88520</v>
      </c>
      <c r="H90" s="56"/>
      <c r="I90" s="18">
        <v>8170</v>
      </c>
      <c r="J90" s="17">
        <f t="shared" si="2"/>
        <v>8.17</v>
      </c>
      <c r="K90" s="57"/>
      <c r="L90" s="58"/>
    </row>
    <row r="91" spans="1:12" s="5" customFormat="1" ht="12.75" customHeight="1">
      <c r="A91" s="59">
        <v>30286</v>
      </c>
      <c r="B91" s="90">
        <v>76.900000000000006</v>
      </c>
      <c r="C91" s="93">
        <v>76900</v>
      </c>
      <c r="D91" s="54"/>
      <c r="E91" s="54"/>
      <c r="F91" s="97">
        <f t="shared" si="3"/>
        <v>111.6</v>
      </c>
      <c r="G91" s="96">
        <v>111600</v>
      </c>
      <c r="H91" s="56"/>
      <c r="I91" s="18">
        <v>6760</v>
      </c>
      <c r="J91" s="17">
        <f t="shared" si="2"/>
        <v>6.76</v>
      </c>
      <c r="K91" s="57"/>
      <c r="L91" s="58"/>
    </row>
    <row r="92" spans="1:12" s="5" customFormat="1" ht="12.75" customHeight="1">
      <c r="A92" s="53">
        <v>30317</v>
      </c>
      <c r="B92" s="90">
        <v>75.900000000000006</v>
      </c>
      <c r="C92" s="93">
        <v>75900</v>
      </c>
      <c r="D92" s="54"/>
      <c r="E92" s="54"/>
      <c r="F92" s="97">
        <f t="shared" si="3"/>
        <v>80.91</v>
      </c>
      <c r="G92" s="96">
        <v>80910</v>
      </c>
      <c r="H92" s="56"/>
      <c r="I92" s="18">
        <v>9100</v>
      </c>
      <c r="J92" s="17">
        <f t="shared" si="2"/>
        <v>9.1</v>
      </c>
      <c r="K92" s="57"/>
      <c r="L92" s="58"/>
    </row>
    <row r="93" spans="1:12" s="5" customFormat="1" ht="12.75" customHeight="1">
      <c r="A93" s="59">
        <v>30348</v>
      </c>
      <c r="B93" s="90">
        <v>75.2</v>
      </c>
      <c r="C93" s="93">
        <v>75200</v>
      </c>
      <c r="D93" s="54"/>
      <c r="E93" s="54"/>
      <c r="F93" s="97">
        <f t="shared" si="3"/>
        <v>78.41</v>
      </c>
      <c r="G93" s="96">
        <v>78410</v>
      </c>
      <c r="H93" s="56"/>
      <c r="I93" s="18">
        <v>6870</v>
      </c>
      <c r="J93" s="17">
        <f t="shared" si="2"/>
        <v>6.87</v>
      </c>
      <c r="K93" s="57"/>
      <c r="L93" s="58"/>
    </row>
    <row r="94" spans="1:12" s="5" customFormat="1" ht="12.75" customHeight="1">
      <c r="A94" s="53">
        <v>30376</v>
      </c>
      <c r="B94" s="90">
        <v>75.099999999999994</v>
      </c>
      <c r="C94" s="93">
        <v>75100</v>
      </c>
      <c r="D94" s="54"/>
      <c r="E94" s="54"/>
      <c r="F94" s="97">
        <f t="shared" si="3"/>
        <v>75.739999999999995</v>
      </c>
      <c r="G94" s="96">
        <v>75740</v>
      </c>
      <c r="H94" s="56"/>
      <c r="I94" s="18">
        <v>6950</v>
      </c>
      <c r="J94" s="17">
        <f t="shared" si="2"/>
        <v>6.95</v>
      </c>
      <c r="K94" s="57"/>
      <c r="L94" s="58"/>
    </row>
    <row r="95" spans="1:12" s="5" customFormat="1" ht="12.75" customHeight="1">
      <c r="A95" s="59">
        <v>30407</v>
      </c>
      <c r="B95" s="90">
        <v>75.900000000000006</v>
      </c>
      <c r="C95" s="93">
        <v>75900</v>
      </c>
      <c r="D95" s="54"/>
      <c r="E95" s="54"/>
      <c r="F95" s="97">
        <f t="shared" si="3"/>
        <v>70.349999999999994</v>
      </c>
      <c r="G95" s="96">
        <v>70350</v>
      </c>
      <c r="H95" s="56"/>
      <c r="I95" s="18">
        <v>7310</v>
      </c>
      <c r="J95" s="17">
        <f t="shared" si="2"/>
        <v>7.31</v>
      </c>
      <c r="K95" s="57"/>
      <c r="L95" s="58"/>
    </row>
    <row r="96" spans="1:12" s="5" customFormat="1" ht="12.75" customHeight="1">
      <c r="A96" s="53">
        <v>30437</v>
      </c>
      <c r="B96" s="90">
        <v>77.400000000000006</v>
      </c>
      <c r="C96" s="93">
        <v>77400</v>
      </c>
      <c r="D96" s="54"/>
      <c r="E96" s="54"/>
      <c r="F96" s="97">
        <f t="shared" si="3"/>
        <v>58.48</v>
      </c>
      <c r="G96" s="96">
        <v>58480</v>
      </c>
      <c r="H96" s="56"/>
      <c r="I96" s="18">
        <v>6710</v>
      </c>
      <c r="J96" s="17">
        <f t="shared" si="2"/>
        <v>6.71</v>
      </c>
      <c r="K96" s="57"/>
      <c r="L96" s="58"/>
    </row>
    <row r="97" spans="1:12" s="5" customFormat="1" ht="12.75" customHeight="1">
      <c r="A97" s="59">
        <v>30468</v>
      </c>
      <c r="B97" s="90">
        <v>79.3</v>
      </c>
      <c r="C97" s="93">
        <v>79300</v>
      </c>
      <c r="D97" s="54"/>
      <c r="E97" s="54"/>
      <c r="F97" s="97">
        <f t="shared" si="3"/>
        <v>62.74</v>
      </c>
      <c r="G97" s="96">
        <v>62740</v>
      </c>
      <c r="H97" s="56"/>
      <c r="I97" s="18">
        <v>6460</v>
      </c>
      <c r="J97" s="17">
        <f t="shared" si="2"/>
        <v>6.46</v>
      </c>
      <c r="K97" s="57"/>
      <c r="L97" s="58"/>
    </row>
    <row r="98" spans="1:12" s="5" customFormat="1" ht="12.75" customHeight="1">
      <c r="A98" s="53">
        <v>30498</v>
      </c>
      <c r="B98" s="90">
        <v>81.099999999999994</v>
      </c>
      <c r="C98" s="93">
        <v>81100</v>
      </c>
      <c r="D98" s="54"/>
      <c r="E98" s="54"/>
      <c r="F98" s="97">
        <f t="shared" si="3"/>
        <v>84.02</v>
      </c>
      <c r="G98" s="96">
        <v>84020</v>
      </c>
      <c r="H98" s="56"/>
      <c r="I98" s="18">
        <v>6280</v>
      </c>
      <c r="J98" s="17">
        <f t="shared" si="2"/>
        <v>6.28</v>
      </c>
      <c r="K98" s="57"/>
      <c r="L98" s="58"/>
    </row>
    <row r="99" spans="1:12" s="5" customFormat="1" ht="12.75" customHeight="1">
      <c r="A99" s="59">
        <v>30529</v>
      </c>
      <c r="B99" s="90">
        <v>82.1</v>
      </c>
      <c r="C99" s="93">
        <v>82100</v>
      </c>
      <c r="D99" s="54"/>
      <c r="E99" s="54"/>
      <c r="F99" s="97">
        <f t="shared" si="3"/>
        <v>80.53</v>
      </c>
      <c r="G99" s="96">
        <v>80530</v>
      </c>
      <c r="H99" s="56"/>
      <c r="I99" s="18">
        <v>6130</v>
      </c>
      <c r="J99" s="17">
        <f t="shared" si="2"/>
        <v>6.13</v>
      </c>
      <c r="K99" s="57"/>
      <c r="L99" s="58"/>
    </row>
    <row r="100" spans="1:12" s="5" customFormat="1" ht="12.75" customHeight="1">
      <c r="A100" s="53">
        <v>30560</v>
      </c>
      <c r="B100" s="90">
        <v>82</v>
      </c>
      <c r="C100" s="93">
        <v>82000</v>
      </c>
      <c r="D100" s="54"/>
      <c r="E100" s="54"/>
      <c r="F100" s="97">
        <f t="shared" si="3"/>
        <v>63.11</v>
      </c>
      <c r="G100" s="96">
        <v>63110</v>
      </c>
      <c r="H100" s="56"/>
      <c r="I100" s="18">
        <v>5250</v>
      </c>
      <c r="J100" s="17">
        <f t="shared" si="2"/>
        <v>5.25</v>
      </c>
      <c r="K100" s="57"/>
      <c r="L100" s="58"/>
    </row>
    <row r="101" spans="1:12" s="5" customFormat="1" ht="12.75" customHeight="1">
      <c r="A101" s="59">
        <v>30590</v>
      </c>
      <c r="B101" s="90">
        <v>81.099999999999994</v>
      </c>
      <c r="C101" s="93">
        <v>81100</v>
      </c>
      <c r="D101" s="54"/>
      <c r="E101" s="54"/>
      <c r="F101" s="97">
        <f t="shared" si="3"/>
        <v>79.69</v>
      </c>
      <c r="G101" s="96">
        <v>79690</v>
      </c>
      <c r="H101" s="56"/>
      <c r="I101" s="18">
        <v>5660</v>
      </c>
      <c r="J101" s="17">
        <f t="shared" si="2"/>
        <v>5.66</v>
      </c>
      <c r="K101" s="57"/>
      <c r="L101" s="58"/>
    </row>
    <row r="102" spans="1:12" s="5" customFormat="1" ht="12.75" customHeight="1">
      <c r="A102" s="53">
        <v>30621</v>
      </c>
      <c r="B102" s="90">
        <v>79.7</v>
      </c>
      <c r="C102" s="93">
        <v>79700</v>
      </c>
      <c r="D102" s="54"/>
      <c r="E102" s="54"/>
      <c r="F102" s="97">
        <f t="shared" si="3"/>
        <v>92.31</v>
      </c>
      <c r="G102" s="96">
        <v>92310</v>
      </c>
      <c r="H102" s="56"/>
      <c r="I102" s="18">
        <v>5810</v>
      </c>
      <c r="J102" s="17">
        <f t="shared" si="2"/>
        <v>5.81</v>
      </c>
      <c r="K102" s="57"/>
      <c r="L102" s="58"/>
    </row>
    <row r="103" spans="1:12" s="5" customFormat="1" ht="12.75" customHeight="1">
      <c r="A103" s="59">
        <v>30651</v>
      </c>
      <c r="B103" s="90">
        <v>78.7</v>
      </c>
      <c r="C103" s="93">
        <v>78700</v>
      </c>
      <c r="D103" s="54"/>
      <c r="E103" s="54"/>
      <c r="F103" s="97">
        <f t="shared" si="3"/>
        <v>117.58</v>
      </c>
      <c r="G103" s="96">
        <v>117580</v>
      </c>
      <c r="H103" s="56"/>
      <c r="I103" s="18">
        <v>5880</v>
      </c>
      <c r="J103" s="17">
        <f t="shared" si="2"/>
        <v>5.88</v>
      </c>
      <c r="K103" s="57"/>
      <c r="L103" s="58"/>
    </row>
    <row r="104" spans="1:12" s="5" customFormat="1" ht="12.75" customHeight="1">
      <c r="A104" s="53">
        <v>30682</v>
      </c>
      <c r="B104" s="90">
        <v>78.900000000000006</v>
      </c>
      <c r="C104" s="93">
        <v>78900</v>
      </c>
      <c r="D104" s="54"/>
      <c r="E104" s="54"/>
      <c r="F104" s="97">
        <f t="shared" si="3"/>
        <v>78.680000000000007</v>
      </c>
      <c r="G104" s="96">
        <v>78680</v>
      </c>
      <c r="H104" s="56"/>
      <c r="I104" s="18">
        <v>5720</v>
      </c>
      <c r="J104" s="17">
        <f t="shared" si="2"/>
        <v>5.72</v>
      </c>
      <c r="K104" s="57"/>
      <c r="L104" s="58"/>
    </row>
    <row r="105" spans="1:12" s="5" customFormat="1" ht="12.75" customHeight="1">
      <c r="A105" s="59">
        <v>30713</v>
      </c>
      <c r="B105" s="90">
        <v>80.5</v>
      </c>
      <c r="C105" s="93">
        <v>80500</v>
      </c>
      <c r="D105" s="54"/>
      <c r="E105" s="54"/>
      <c r="F105" s="97">
        <f t="shared" si="3"/>
        <v>84.54</v>
      </c>
      <c r="G105" s="96">
        <v>84540</v>
      </c>
      <c r="H105" s="56"/>
      <c r="I105" s="18">
        <v>5170</v>
      </c>
      <c r="J105" s="17">
        <f t="shared" si="2"/>
        <v>5.17</v>
      </c>
      <c r="K105" s="57"/>
      <c r="L105" s="58"/>
    </row>
    <row r="106" spans="1:12" s="5" customFormat="1" ht="12.75" customHeight="1">
      <c r="A106" s="53">
        <v>30742</v>
      </c>
      <c r="B106" s="90">
        <v>82.8</v>
      </c>
      <c r="C106" s="93">
        <v>82800</v>
      </c>
      <c r="D106" s="54"/>
      <c r="E106" s="54"/>
      <c r="F106" s="97">
        <f t="shared" si="3"/>
        <v>82.36</v>
      </c>
      <c r="G106" s="96">
        <v>82360</v>
      </c>
      <c r="H106" s="56"/>
      <c r="I106" s="18">
        <v>5760</v>
      </c>
      <c r="J106" s="17">
        <f t="shared" si="2"/>
        <v>5.76</v>
      </c>
      <c r="K106" s="57"/>
      <c r="L106" s="58"/>
    </row>
    <row r="107" spans="1:12" s="5" customFormat="1" ht="12.75" customHeight="1">
      <c r="A107" s="59">
        <v>30773</v>
      </c>
      <c r="B107" s="90">
        <v>85.1</v>
      </c>
      <c r="C107" s="93">
        <v>85100</v>
      </c>
      <c r="D107" s="54"/>
      <c r="E107" s="54"/>
      <c r="F107" s="97">
        <f t="shared" si="3"/>
        <v>83.29</v>
      </c>
      <c r="G107" s="96">
        <v>83290</v>
      </c>
      <c r="H107" s="56"/>
      <c r="I107" s="18">
        <v>5570</v>
      </c>
      <c r="J107" s="17">
        <f t="shared" si="2"/>
        <v>5.57</v>
      </c>
      <c r="K107" s="57"/>
      <c r="L107" s="58"/>
    </row>
    <row r="108" spans="1:12" s="5" customFormat="1" ht="12.75" customHeight="1">
      <c r="A108" s="53">
        <v>30803</v>
      </c>
      <c r="B108" s="90">
        <v>87</v>
      </c>
      <c r="C108" s="93">
        <v>87000</v>
      </c>
      <c r="D108" s="54"/>
      <c r="E108" s="54"/>
      <c r="F108" s="97">
        <f t="shared" si="3"/>
        <v>71.540000000000006</v>
      </c>
      <c r="G108" s="96">
        <v>71540</v>
      </c>
      <c r="H108" s="56"/>
      <c r="I108" s="18">
        <v>5300</v>
      </c>
      <c r="J108" s="17">
        <f t="shared" si="2"/>
        <v>5.3</v>
      </c>
      <c r="K108" s="57"/>
      <c r="L108" s="58"/>
    </row>
    <row r="109" spans="1:12" s="5" customFormat="1" ht="12.75" customHeight="1">
      <c r="A109" s="59">
        <v>30834</v>
      </c>
      <c r="B109" s="90">
        <v>87.9</v>
      </c>
      <c r="C109" s="93">
        <v>87900</v>
      </c>
      <c r="D109" s="54"/>
      <c r="E109" s="54"/>
      <c r="F109" s="97">
        <f t="shared" si="3"/>
        <v>74.7</v>
      </c>
      <c r="G109" s="96">
        <v>74700</v>
      </c>
      <c r="H109" s="56"/>
      <c r="I109" s="18">
        <v>6300</v>
      </c>
      <c r="J109" s="17">
        <f t="shared" si="2"/>
        <v>6.3</v>
      </c>
      <c r="K109" s="57"/>
      <c r="L109" s="58"/>
    </row>
    <row r="110" spans="1:12" s="5" customFormat="1" ht="12.75" customHeight="1">
      <c r="A110" s="53">
        <v>30864</v>
      </c>
      <c r="B110" s="90">
        <v>87.6</v>
      </c>
      <c r="C110" s="93">
        <v>87600</v>
      </c>
      <c r="D110" s="54"/>
      <c r="E110" s="54"/>
      <c r="F110" s="97">
        <f t="shared" si="3"/>
        <v>85.45</v>
      </c>
      <c r="G110" s="96">
        <v>85450</v>
      </c>
      <c r="H110" s="56"/>
      <c r="I110" s="18">
        <v>5950</v>
      </c>
      <c r="J110" s="17">
        <f t="shared" si="2"/>
        <v>5.95</v>
      </c>
      <c r="K110" s="57"/>
      <c r="L110" s="58"/>
    </row>
    <row r="111" spans="1:12" s="5" customFormat="1" ht="12.75" customHeight="1">
      <c r="A111" s="59">
        <v>30895</v>
      </c>
      <c r="B111" s="90">
        <v>86.4</v>
      </c>
      <c r="C111" s="93">
        <v>86400</v>
      </c>
      <c r="D111" s="54"/>
      <c r="E111" s="54"/>
      <c r="F111" s="97">
        <f t="shared" si="3"/>
        <v>75.099999999999994</v>
      </c>
      <c r="G111" s="96">
        <v>75100</v>
      </c>
      <c r="H111" s="56"/>
      <c r="I111" s="18">
        <v>6630</v>
      </c>
      <c r="J111" s="17">
        <f t="shared" si="2"/>
        <v>6.63</v>
      </c>
      <c r="K111" s="57"/>
      <c r="L111" s="58"/>
    </row>
    <row r="112" spans="1:12" s="5" customFormat="1" ht="12.75" customHeight="1">
      <c r="A112" s="53">
        <v>30926</v>
      </c>
      <c r="B112" s="90">
        <v>85.1</v>
      </c>
      <c r="C112" s="93">
        <v>85100</v>
      </c>
      <c r="D112" s="54"/>
      <c r="E112" s="54"/>
      <c r="F112" s="97">
        <f t="shared" si="3"/>
        <v>68.66</v>
      </c>
      <c r="G112" s="96">
        <v>68660</v>
      </c>
      <c r="H112" s="56"/>
      <c r="I112" s="18">
        <v>6410</v>
      </c>
      <c r="J112" s="17">
        <f t="shared" si="2"/>
        <v>6.41</v>
      </c>
      <c r="K112" s="57"/>
      <c r="L112" s="58"/>
    </row>
    <row r="113" spans="1:12" s="5" customFormat="1" ht="12.75" customHeight="1">
      <c r="A113" s="59">
        <v>30956</v>
      </c>
      <c r="B113" s="90">
        <v>84.6</v>
      </c>
      <c r="C113" s="93">
        <v>84600</v>
      </c>
      <c r="D113" s="54"/>
      <c r="E113" s="54"/>
      <c r="F113" s="97">
        <f t="shared" si="3"/>
        <v>86.78</v>
      </c>
      <c r="G113" s="96">
        <v>86780</v>
      </c>
      <c r="H113" s="56"/>
      <c r="I113" s="18">
        <v>6390</v>
      </c>
      <c r="J113" s="17">
        <f t="shared" si="2"/>
        <v>6.39</v>
      </c>
      <c r="K113" s="57"/>
      <c r="L113" s="58"/>
    </row>
    <row r="114" spans="1:12" s="5" customFormat="1" ht="12.75" customHeight="1">
      <c r="A114" s="53">
        <v>30987</v>
      </c>
      <c r="B114" s="90">
        <v>85.2</v>
      </c>
      <c r="C114" s="93">
        <v>85200</v>
      </c>
      <c r="D114" s="54"/>
      <c r="E114" s="54"/>
      <c r="F114" s="97">
        <f t="shared" si="3"/>
        <v>98.33</v>
      </c>
      <c r="G114" s="96">
        <v>98330</v>
      </c>
      <c r="H114" s="56"/>
      <c r="I114" s="18">
        <v>6560</v>
      </c>
      <c r="J114" s="17">
        <f t="shared" si="2"/>
        <v>6.56</v>
      </c>
      <c r="K114" s="57"/>
      <c r="L114" s="58"/>
    </row>
    <row r="115" spans="1:12" s="5" customFormat="1" ht="12.75" customHeight="1">
      <c r="A115" s="59">
        <v>31017</v>
      </c>
      <c r="B115" s="90">
        <v>86.7</v>
      </c>
      <c r="C115" s="93">
        <v>86700</v>
      </c>
      <c r="D115" s="54"/>
      <c r="E115" s="54"/>
      <c r="F115" s="97">
        <f t="shared" si="3"/>
        <v>125.66</v>
      </c>
      <c r="G115" s="96">
        <v>125660</v>
      </c>
      <c r="H115" s="56"/>
      <c r="I115" s="18">
        <v>7350</v>
      </c>
      <c r="J115" s="17">
        <f t="shared" si="2"/>
        <v>7.35</v>
      </c>
      <c r="K115" s="57"/>
      <c r="L115" s="58"/>
    </row>
    <row r="116" spans="1:12" s="5" customFormat="1" ht="12.75" customHeight="1">
      <c r="A116" s="53">
        <v>31048</v>
      </c>
      <c r="B116" s="90">
        <v>88.7</v>
      </c>
      <c r="C116" s="93">
        <v>88700</v>
      </c>
      <c r="D116" s="54"/>
      <c r="E116" s="54"/>
      <c r="F116" s="97">
        <f t="shared" si="3"/>
        <v>82.6</v>
      </c>
      <c r="G116" s="96">
        <v>82600</v>
      </c>
      <c r="H116" s="56"/>
      <c r="I116" s="18">
        <v>5870</v>
      </c>
      <c r="J116" s="17">
        <f t="shared" si="2"/>
        <v>5.87</v>
      </c>
      <c r="K116" s="57"/>
      <c r="L116" s="58"/>
    </row>
    <row r="117" spans="1:12" s="5" customFormat="1" ht="12.75" customHeight="1">
      <c r="A117" s="59">
        <v>31079</v>
      </c>
      <c r="B117" s="90">
        <v>90.6</v>
      </c>
      <c r="C117" s="93">
        <v>90600</v>
      </c>
      <c r="D117" s="54"/>
      <c r="E117" s="54"/>
      <c r="F117" s="97">
        <f t="shared" si="3"/>
        <v>98.78</v>
      </c>
      <c r="G117" s="96">
        <v>98780</v>
      </c>
      <c r="H117" s="56"/>
      <c r="I117" s="18">
        <v>6400</v>
      </c>
      <c r="J117" s="17">
        <f t="shared" si="2"/>
        <v>6.4</v>
      </c>
      <c r="K117" s="57"/>
      <c r="L117" s="58"/>
    </row>
    <row r="118" spans="1:12" s="5" customFormat="1" ht="12.75" customHeight="1">
      <c r="A118" s="53">
        <v>31107</v>
      </c>
      <c r="B118" s="90">
        <v>91.8</v>
      </c>
      <c r="C118" s="93">
        <v>91800</v>
      </c>
      <c r="D118" s="54"/>
      <c r="E118" s="54"/>
      <c r="F118" s="97">
        <f t="shared" si="3"/>
        <v>105.38</v>
      </c>
      <c r="G118" s="96">
        <v>105380</v>
      </c>
      <c r="H118" s="56"/>
      <c r="I118" s="18">
        <v>6930</v>
      </c>
      <c r="J118" s="17">
        <f t="shared" si="2"/>
        <v>6.93</v>
      </c>
      <c r="K118" s="57"/>
      <c r="L118" s="58"/>
    </row>
    <row r="119" spans="1:12" s="5" customFormat="1" ht="12.75" customHeight="1">
      <c r="A119" s="59">
        <v>31138</v>
      </c>
      <c r="B119" s="90">
        <v>92.2</v>
      </c>
      <c r="C119" s="93">
        <v>92200</v>
      </c>
      <c r="D119" s="54"/>
      <c r="E119" s="54"/>
      <c r="F119" s="97">
        <f t="shared" si="3"/>
        <v>83.88</v>
      </c>
      <c r="G119" s="96">
        <v>83880</v>
      </c>
      <c r="H119" s="56"/>
      <c r="I119" s="18">
        <v>6280</v>
      </c>
      <c r="J119" s="17">
        <f t="shared" si="2"/>
        <v>6.28</v>
      </c>
      <c r="K119" s="57"/>
      <c r="L119" s="58"/>
    </row>
    <row r="120" spans="1:12" s="5" customFormat="1" ht="12.75" customHeight="1">
      <c r="A120" s="53">
        <v>31168</v>
      </c>
      <c r="B120" s="90">
        <v>91.9</v>
      </c>
      <c r="C120" s="93">
        <v>91900</v>
      </c>
      <c r="D120" s="54"/>
      <c r="E120" s="54"/>
      <c r="F120" s="97">
        <f t="shared" si="3"/>
        <v>75.650000000000006</v>
      </c>
      <c r="G120" s="96">
        <v>75650</v>
      </c>
      <c r="H120" s="56"/>
      <c r="I120" s="18">
        <v>6230</v>
      </c>
      <c r="J120" s="17">
        <f t="shared" si="2"/>
        <v>6.23</v>
      </c>
      <c r="K120" s="57"/>
      <c r="L120" s="58"/>
    </row>
    <row r="121" spans="1:12" s="5" customFormat="1" ht="12.75" customHeight="1">
      <c r="A121" s="59">
        <v>31199</v>
      </c>
      <c r="B121" s="90">
        <v>91.4</v>
      </c>
      <c r="C121" s="93">
        <v>91400</v>
      </c>
      <c r="D121" s="54"/>
      <c r="E121" s="54"/>
      <c r="F121" s="97">
        <f t="shared" si="3"/>
        <v>75.44</v>
      </c>
      <c r="G121" s="96">
        <v>75440</v>
      </c>
      <c r="H121" s="56"/>
      <c r="I121" s="18">
        <v>6500</v>
      </c>
      <c r="J121" s="17">
        <f t="shared" si="2"/>
        <v>6.5</v>
      </c>
      <c r="K121" s="57"/>
      <c r="L121" s="58"/>
    </row>
    <row r="122" spans="1:12" s="5" customFormat="1" ht="12.75" customHeight="1">
      <c r="A122" s="53">
        <v>31229</v>
      </c>
      <c r="B122" s="90">
        <v>91.7</v>
      </c>
      <c r="C122" s="93">
        <v>91700</v>
      </c>
      <c r="D122" s="54"/>
      <c r="E122" s="54"/>
      <c r="F122" s="97">
        <f t="shared" si="3"/>
        <v>83.13</v>
      </c>
      <c r="G122" s="96">
        <v>83130</v>
      </c>
      <c r="H122" s="56"/>
      <c r="I122" s="18">
        <v>6120</v>
      </c>
      <c r="J122" s="17">
        <f t="shared" si="2"/>
        <v>6.12</v>
      </c>
      <c r="K122" s="57"/>
      <c r="L122" s="58"/>
    </row>
    <row r="123" spans="1:12" s="5" customFormat="1" ht="12.75" customHeight="1">
      <c r="A123" s="59">
        <v>31260</v>
      </c>
      <c r="B123" s="90">
        <v>93.1</v>
      </c>
      <c r="C123" s="93">
        <v>93100</v>
      </c>
      <c r="D123" s="54"/>
      <c r="E123" s="54"/>
      <c r="F123" s="97">
        <f t="shared" si="3"/>
        <v>82.85</v>
      </c>
      <c r="G123" s="96">
        <v>82850</v>
      </c>
      <c r="H123" s="56"/>
      <c r="I123" s="18">
        <v>7040</v>
      </c>
      <c r="J123" s="17">
        <f t="shared" si="2"/>
        <v>7.04</v>
      </c>
      <c r="K123" s="57"/>
      <c r="L123" s="58"/>
    </row>
    <row r="124" spans="1:12" s="5" customFormat="1" ht="12.75" customHeight="1">
      <c r="A124" s="53">
        <v>31291</v>
      </c>
      <c r="B124" s="90">
        <v>95.4</v>
      </c>
      <c r="C124" s="93">
        <v>95400</v>
      </c>
      <c r="D124" s="54"/>
      <c r="E124" s="54"/>
      <c r="F124" s="97">
        <f t="shared" si="3"/>
        <v>77.27</v>
      </c>
      <c r="G124" s="96">
        <v>77270</v>
      </c>
      <c r="H124" s="56"/>
      <c r="I124" s="18">
        <v>6930</v>
      </c>
      <c r="J124" s="17">
        <f t="shared" si="2"/>
        <v>6.93</v>
      </c>
      <c r="K124" s="57"/>
      <c r="L124" s="58"/>
    </row>
    <row r="125" spans="1:12" s="5" customFormat="1" ht="12.75" customHeight="1">
      <c r="A125" s="59">
        <v>31321</v>
      </c>
      <c r="B125" s="90">
        <v>98.3</v>
      </c>
      <c r="C125" s="93">
        <v>98300</v>
      </c>
      <c r="D125" s="54"/>
      <c r="E125" s="54"/>
      <c r="F125" s="97">
        <f t="shared" si="3"/>
        <v>105.68</v>
      </c>
      <c r="G125" s="96">
        <v>105680</v>
      </c>
      <c r="H125" s="56"/>
      <c r="I125" s="18">
        <v>7550</v>
      </c>
      <c r="J125" s="17">
        <f t="shared" si="2"/>
        <v>7.55</v>
      </c>
      <c r="K125" s="57"/>
      <c r="L125" s="58"/>
    </row>
    <row r="126" spans="1:12" s="5" customFormat="1" ht="12.75" customHeight="1">
      <c r="A126" s="53">
        <v>31352</v>
      </c>
      <c r="B126" s="90">
        <v>101.3</v>
      </c>
      <c r="C126" s="93">
        <v>101300</v>
      </c>
      <c r="D126" s="54"/>
      <c r="E126" s="54"/>
      <c r="F126" s="97">
        <f t="shared" si="3"/>
        <v>121.91</v>
      </c>
      <c r="G126" s="96">
        <v>121910</v>
      </c>
      <c r="H126" s="56"/>
      <c r="I126" s="18">
        <v>7770</v>
      </c>
      <c r="J126" s="17">
        <f t="shared" si="2"/>
        <v>7.77</v>
      </c>
      <c r="K126" s="57"/>
      <c r="L126" s="58"/>
    </row>
    <row r="127" spans="1:12" s="5" customFormat="1" ht="12.75" customHeight="1">
      <c r="A127" s="59">
        <v>31382</v>
      </c>
      <c r="B127" s="90">
        <v>104.6</v>
      </c>
      <c r="C127" s="93">
        <v>104600</v>
      </c>
      <c r="D127" s="54"/>
      <c r="E127" s="54"/>
      <c r="F127" s="97">
        <f t="shared" si="3"/>
        <v>149.99</v>
      </c>
      <c r="G127" s="96">
        <v>149990</v>
      </c>
      <c r="H127" s="56"/>
      <c r="I127" s="18">
        <v>8380</v>
      </c>
      <c r="J127" s="17">
        <f t="shared" si="2"/>
        <v>8.3800000000000008</v>
      </c>
      <c r="K127" s="57"/>
      <c r="L127" s="58"/>
    </row>
    <row r="128" spans="1:12" s="5" customFormat="1" ht="12.75" customHeight="1">
      <c r="A128" s="53">
        <v>31413</v>
      </c>
      <c r="B128" s="90">
        <v>107.8</v>
      </c>
      <c r="C128" s="93">
        <v>107800</v>
      </c>
      <c r="D128" s="54"/>
      <c r="E128" s="54"/>
      <c r="F128" s="97">
        <f t="shared" si="3"/>
        <v>98.02</v>
      </c>
      <c r="G128" s="96">
        <v>98020</v>
      </c>
      <c r="H128" s="56"/>
      <c r="I128" s="18">
        <v>8120</v>
      </c>
      <c r="J128" s="17">
        <f t="shared" si="2"/>
        <v>8.1199999999999992</v>
      </c>
      <c r="K128" s="57"/>
      <c r="L128" s="58"/>
    </row>
    <row r="129" spans="1:12" s="5" customFormat="1" ht="12.75" customHeight="1">
      <c r="A129" s="59">
        <v>31444</v>
      </c>
      <c r="B129" s="90">
        <v>110.8</v>
      </c>
      <c r="C129" s="93">
        <v>110800</v>
      </c>
      <c r="D129" s="54"/>
      <c r="E129" s="54"/>
      <c r="F129" s="97">
        <f t="shared" si="3"/>
        <v>118.01</v>
      </c>
      <c r="G129" s="96">
        <v>118010</v>
      </c>
      <c r="H129" s="56"/>
      <c r="I129" s="18">
        <v>7220</v>
      </c>
      <c r="J129" s="17">
        <f t="shared" si="2"/>
        <v>7.22</v>
      </c>
      <c r="K129" s="57"/>
      <c r="L129" s="58"/>
    </row>
    <row r="130" spans="1:12" s="5" customFormat="1" ht="12.75" customHeight="1">
      <c r="A130" s="53">
        <v>31472</v>
      </c>
      <c r="B130" s="90">
        <v>113.2</v>
      </c>
      <c r="C130" s="93">
        <v>113200</v>
      </c>
      <c r="D130" s="54"/>
      <c r="E130" s="54"/>
      <c r="F130" s="97">
        <f t="shared" si="3"/>
        <v>129.47</v>
      </c>
      <c r="G130" s="96">
        <v>129470</v>
      </c>
      <c r="H130" s="56"/>
      <c r="I130" s="18">
        <v>8890</v>
      </c>
      <c r="J130" s="17">
        <f t="shared" si="2"/>
        <v>8.89</v>
      </c>
      <c r="K130" s="57"/>
      <c r="L130" s="58"/>
    </row>
    <row r="131" spans="1:12" s="5" customFormat="1" ht="12.75" customHeight="1">
      <c r="A131" s="59">
        <v>31503</v>
      </c>
      <c r="B131" s="90">
        <v>114.6</v>
      </c>
      <c r="C131" s="93">
        <v>114600</v>
      </c>
      <c r="D131" s="54"/>
      <c r="E131" s="54"/>
      <c r="F131" s="97">
        <f t="shared" si="3"/>
        <v>110.61</v>
      </c>
      <c r="G131" s="96">
        <v>110610</v>
      </c>
      <c r="H131" s="56"/>
      <c r="I131" s="18">
        <v>7880</v>
      </c>
      <c r="J131" s="17">
        <f t="shared" si="2"/>
        <v>7.88</v>
      </c>
      <c r="K131" s="57"/>
      <c r="L131" s="58"/>
    </row>
    <row r="132" spans="1:12" s="5" customFormat="1" ht="12.75" customHeight="1">
      <c r="A132" s="53">
        <v>31533</v>
      </c>
      <c r="B132" s="90">
        <v>114.8</v>
      </c>
      <c r="C132" s="93">
        <v>114800</v>
      </c>
      <c r="D132" s="54"/>
      <c r="E132" s="54"/>
      <c r="F132" s="97">
        <f t="shared" si="3"/>
        <v>91.74</v>
      </c>
      <c r="G132" s="96">
        <v>91740</v>
      </c>
      <c r="H132" s="56"/>
      <c r="I132" s="18">
        <v>8130</v>
      </c>
      <c r="J132" s="17">
        <f t="shared" si="2"/>
        <v>8.1300000000000008</v>
      </c>
      <c r="K132" s="57"/>
      <c r="L132" s="58"/>
    </row>
    <row r="133" spans="1:12" s="5" customFormat="1" ht="12.75" customHeight="1">
      <c r="A133" s="59">
        <v>31564</v>
      </c>
      <c r="B133" s="90">
        <v>114.2</v>
      </c>
      <c r="C133" s="93">
        <v>114200</v>
      </c>
      <c r="D133" s="54"/>
      <c r="E133" s="54"/>
      <c r="F133" s="97">
        <f t="shared" si="3"/>
        <v>94.82</v>
      </c>
      <c r="G133" s="96">
        <v>94820</v>
      </c>
      <c r="H133" s="56"/>
      <c r="I133" s="18">
        <v>8560</v>
      </c>
      <c r="J133" s="17">
        <f t="shared" si="2"/>
        <v>8.56</v>
      </c>
      <c r="K133" s="57"/>
      <c r="L133" s="58"/>
    </row>
    <row r="134" spans="1:12" s="5" customFormat="1" ht="12.75" customHeight="1">
      <c r="A134" s="53">
        <v>31594</v>
      </c>
      <c r="B134" s="90">
        <v>114</v>
      </c>
      <c r="C134" s="93">
        <v>114000</v>
      </c>
      <c r="D134" s="54"/>
      <c r="E134" s="54"/>
      <c r="F134" s="97">
        <f t="shared" si="3"/>
        <v>109.52</v>
      </c>
      <c r="G134" s="96">
        <v>109520</v>
      </c>
      <c r="H134" s="56"/>
      <c r="I134" s="18">
        <v>8910</v>
      </c>
      <c r="J134" s="17">
        <f t="shared" si="2"/>
        <v>8.91</v>
      </c>
      <c r="K134" s="57"/>
      <c r="L134" s="58"/>
    </row>
    <row r="135" spans="1:12" s="5" customFormat="1" ht="12.75" customHeight="1">
      <c r="A135" s="59">
        <v>31625</v>
      </c>
      <c r="B135" s="90">
        <v>115.3</v>
      </c>
      <c r="C135" s="93">
        <v>115300</v>
      </c>
      <c r="D135" s="54"/>
      <c r="E135" s="54"/>
      <c r="F135" s="97">
        <f t="shared" si="3"/>
        <v>105.09</v>
      </c>
      <c r="G135" s="96">
        <v>105090</v>
      </c>
      <c r="H135" s="56"/>
      <c r="I135" s="18">
        <v>9190</v>
      </c>
      <c r="J135" s="17">
        <f t="shared" si="2"/>
        <v>9.19</v>
      </c>
      <c r="K135" s="57"/>
      <c r="L135" s="58"/>
    </row>
    <row r="136" spans="1:12" s="5" customFormat="1" ht="12.75" customHeight="1">
      <c r="A136" s="53">
        <v>31656</v>
      </c>
      <c r="B136" s="90">
        <v>119</v>
      </c>
      <c r="C136" s="93">
        <v>119000</v>
      </c>
      <c r="D136" s="54"/>
      <c r="E136" s="54"/>
      <c r="F136" s="97">
        <f t="shared" si="3"/>
        <v>94.97</v>
      </c>
      <c r="G136" s="96">
        <v>94970</v>
      </c>
      <c r="H136" s="56"/>
      <c r="I136" s="18">
        <v>8520</v>
      </c>
      <c r="J136" s="17">
        <f t="shared" ref="J136:J199" si="4">I136/1000</f>
        <v>8.52</v>
      </c>
      <c r="K136" s="57"/>
      <c r="L136" s="58"/>
    </row>
    <row r="137" spans="1:12" s="5" customFormat="1" ht="12.75" customHeight="1">
      <c r="A137" s="59">
        <v>31686</v>
      </c>
      <c r="B137" s="90">
        <v>124.7</v>
      </c>
      <c r="C137" s="93">
        <v>124700</v>
      </c>
      <c r="D137" s="54"/>
      <c r="E137" s="54"/>
      <c r="F137" s="97">
        <f t="shared" ref="F137:F200" si="5">G137/1000</f>
        <v>130.27000000000001</v>
      </c>
      <c r="G137" s="96">
        <v>130270</v>
      </c>
      <c r="H137" s="56"/>
      <c r="I137" s="18">
        <v>9480</v>
      </c>
      <c r="J137" s="17">
        <f t="shared" si="4"/>
        <v>9.48</v>
      </c>
      <c r="K137" s="57"/>
      <c r="L137" s="58"/>
    </row>
    <row r="138" spans="1:12" s="5" customFormat="1" ht="12.75" customHeight="1">
      <c r="A138" s="53">
        <v>31717</v>
      </c>
      <c r="B138" s="90">
        <v>130.80000000000001</v>
      </c>
      <c r="C138" s="93">
        <v>130800</v>
      </c>
      <c r="D138" s="54"/>
      <c r="E138" s="54"/>
      <c r="F138" s="97">
        <f t="shared" si="5"/>
        <v>156.74</v>
      </c>
      <c r="G138" s="96">
        <v>156740</v>
      </c>
      <c r="H138" s="56"/>
      <c r="I138" s="18">
        <v>9620</v>
      </c>
      <c r="J138" s="17">
        <f t="shared" si="4"/>
        <v>9.6199999999999992</v>
      </c>
      <c r="K138" s="57"/>
      <c r="L138" s="58"/>
    </row>
    <row r="139" spans="1:12" s="5" customFormat="1" ht="12.75" customHeight="1">
      <c r="A139" s="59">
        <v>31747</v>
      </c>
      <c r="B139" s="90">
        <v>136.1</v>
      </c>
      <c r="C139" s="93">
        <v>136100</v>
      </c>
      <c r="D139" s="54"/>
      <c r="E139" s="54"/>
      <c r="F139" s="97">
        <f t="shared" si="5"/>
        <v>190.12</v>
      </c>
      <c r="G139" s="96">
        <v>190120</v>
      </c>
      <c r="H139" s="56"/>
      <c r="I139" s="18">
        <v>8800</v>
      </c>
      <c r="J139" s="17">
        <f t="shared" si="4"/>
        <v>8.8000000000000007</v>
      </c>
      <c r="K139" s="57"/>
      <c r="L139" s="58"/>
    </row>
    <row r="140" spans="1:12" s="5" customFormat="1" ht="12.75" customHeight="1">
      <c r="A140" s="53">
        <v>31778</v>
      </c>
      <c r="B140" s="90">
        <v>139.80000000000001</v>
      </c>
      <c r="C140" s="93">
        <v>139800</v>
      </c>
      <c r="D140" s="54"/>
      <c r="E140" s="54"/>
      <c r="F140" s="97">
        <f t="shared" si="5"/>
        <v>139.74</v>
      </c>
      <c r="G140" s="96">
        <v>139740</v>
      </c>
      <c r="H140" s="56"/>
      <c r="I140" s="18">
        <v>9750</v>
      </c>
      <c r="J140" s="17">
        <f t="shared" si="4"/>
        <v>9.75</v>
      </c>
      <c r="K140" s="57"/>
      <c r="L140" s="58"/>
    </row>
    <row r="141" spans="1:12" s="5" customFormat="1" ht="12.75" customHeight="1">
      <c r="A141" s="59">
        <v>31809</v>
      </c>
      <c r="B141" s="90">
        <v>141.69999999999999</v>
      </c>
      <c r="C141" s="93">
        <v>141700</v>
      </c>
      <c r="D141" s="54"/>
      <c r="E141" s="54"/>
      <c r="F141" s="97">
        <f t="shared" si="5"/>
        <v>147.84</v>
      </c>
      <c r="G141" s="96">
        <v>147840</v>
      </c>
      <c r="H141" s="56"/>
      <c r="I141" s="18">
        <v>9220</v>
      </c>
      <c r="J141" s="17">
        <f t="shared" si="4"/>
        <v>9.2200000000000006</v>
      </c>
      <c r="K141" s="57"/>
      <c r="L141" s="58"/>
    </row>
    <row r="142" spans="1:12" s="5" customFormat="1" ht="12.75" customHeight="1">
      <c r="A142" s="53">
        <v>31837</v>
      </c>
      <c r="B142" s="90">
        <v>142.19999999999999</v>
      </c>
      <c r="C142" s="93">
        <v>142200</v>
      </c>
      <c r="D142" s="54"/>
      <c r="E142" s="54"/>
      <c r="F142" s="97">
        <f t="shared" si="5"/>
        <v>145.19</v>
      </c>
      <c r="G142" s="96">
        <v>145190</v>
      </c>
      <c r="H142" s="56"/>
      <c r="I142" s="18">
        <v>10400</v>
      </c>
      <c r="J142" s="17">
        <f t="shared" si="4"/>
        <v>10.4</v>
      </c>
      <c r="K142" s="57"/>
      <c r="L142" s="58"/>
    </row>
    <row r="143" spans="1:12" s="5" customFormat="1" ht="12.75" customHeight="1">
      <c r="A143" s="59">
        <v>31868</v>
      </c>
      <c r="B143" s="90">
        <v>142.30000000000001</v>
      </c>
      <c r="C143" s="93">
        <v>142300</v>
      </c>
      <c r="D143" s="54"/>
      <c r="E143" s="54"/>
      <c r="F143" s="97">
        <f t="shared" si="5"/>
        <v>132.74</v>
      </c>
      <c r="G143" s="96">
        <v>132740</v>
      </c>
      <c r="H143" s="56"/>
      <c r="I143" s="18">
        <v>9530</v>
      </c>
      <c r="J143" s="17">
        <f t="shared" si="4"/>
        <v>9.5299999999999994</v>
      </c>
      <c r="K143" s="57"/>
      <c r="L143" s="58"/>
    </row>
    <row r="144" spans="1:12" s="5" customFormat="1" ht="12.75" customHeight="1">
      <c r="A144" s="53">
        <v>31898</v>
      </c>
      <c r="B144" s="90">
        <v>142.69999999999999</v>
      </c>
      <c r="C144" s="93">
        <v>142700</v>
      </c>
      <c r="D144" s="54"/>
      <c r="E144" s="54"/>
      <c r="F144" s="97">
        <f t="shared" si="5"/>
        <v>120.74</v>
      </c>
      <c r="G144" s="96">
        <v>120740</v>
      </c>
      <c r="H144" s="56"/>
      <c r="I144" s="18">
        <v>10190</v>
      </c>
      <c r="J144" s="17">
        <f t="shared" si="4"/>
        <v>10.19</v>
      </c>
      <c r="K144" s="57"/>
      <c r="L144" s="58"/>
    </row>
    <row r="145" spans="1:12" s="5" customFormat="1" ht="12.75" customHeight="1">
      <c r="A145" s="59">
        <v>31929</v>
      </c>
      <c r="B145" s="90">
        <v>144.1</v>
      </c>
      <c r="C145" s="93">
        <v>144100</v>
      </c>
      <c r="D145" s="54"/>
      <c r="E145" s="54"/>
      <c r="F145" s="97">
        <f t="shared" si="5"/>
        <v>116.53</v>
      </c>
      <c r="G145" s="96">
        <v>116530</v>
      </c>
      <c r="H145" s="56"/>
      <c r="I145" s="18">
        <v>9930</v>
      </c>
      <c r="J145" s="17">
        <f t="shared" si="4"/>
        <v>9.93</v>
      </c>
      <c r="K145" s="57"/>
      <c r="L145" s="58"/>
    </row>
    <row r="146" spans="1:12" s="5" customFormat="1" ht="12.75" customHeight="1">
      <c r="A146" s="53">
        <v>31959</v>
      </c>
      <c r="B146" s="90">
        <v>146.19999999999999</v>
      </c>
      <c r="C146" s="93">
        <v>146200</v>
      </c>
      <c r="D146" s="54"/>
      <c r="E146" s="54"/>
      <c r="F146" s="97">
        <f t="shared" si="5"/>
        <v>142.02000000000001</v>
      </c>
      <c r="G146" s="96">
        <v>142020</v>
      </c>
      <c r="H146" s="56"/>
      <c r="I146" s="18">
        <v>9930</v>
      </c>
      <c r="J146" s="17">
        <f t="shared" si="4"/>
        <v>9.93</v>
      </c>
      <c r="K146" s="57"/>
      <c r="L146" s="58"/>
    </row>
    <row r="147" spans="1:12" s="5" customFormat="1" ht="12.75" customHeight="1">
      <c r="A147" s="59">
        <v>31990</v>
      </c>
      <c r="B147" s="90">
        <v>148.80000000000001</v>
      </c>
      <c r="C147" s="93">
        <v>148800</v>
      </c>
      <c r="D147" s="54"/>
      <c r="E147" s="54"/>
      <c r="F147" s="97">
        <f t="shared" si="5"/>
        <v>140.43</v>
      </c>
      <c r="G147" s="96">
        <v>140430</v>
      </c>
      <c r="H147" s="56"/>
      <c r="I147" s="18">
        <v>11110</v>
      </c>
      <c r="J147" s="17">
        <f t="shared" si="4"/>
        <v>11.11</v>
      </c>
      <c r="K147" s="57"/>
      <c r="L147" s="58"/>
    </row>
    <row r="148" spans="1:12" s="5" customFormat="1" ht="12.75" customHeight="1">
      <c r="A148" s="53">
        <v>32021</v>
      </c>
      <c r="B148" s="90">
        <v>151.80000000000001</v>
      </c>
      <c r="C148" s="93">
        <v>151800</v>
      </c>
      <c r="D148" s="54"/>
      <c r="E148" s="54"/>
      <c r="F148" s="97">
        <f t="shared" si="5"/>
        <v>128.01</v>
      </c>
      <c r="G148" s="96">
        <v>128010</v>
      </c>
      <c r="H148" s="56"/>
      <c r="I148" s="18">
        <v>11860</v>
      </c>
      <c r="J148" s="17">
        <f t="shared" si="4"/>
        <v>11.86</v>
      </c>
      <c r="K148" s="57"/>
      <c r="L148" s="58"/>
    </row>
    <row r="149" spans="1:12" s="5" customFormat="1" ht="12.75" customHeight="1">
      <c r="A149" s="59">
        <v>32051</v>
      </c>
      <c r="B149" s="90">
        <v>155</v>
      </c>
      <c r="C149" s="93">
        <v>155000</v>
      </c>
      <c r="D149" s="54"/>
      <c r="E149" s="54"/>
      <c r="F149" s="97">
        <f t="shared" si="5"/>
        <v>165.71</v>
      </c>
      <c r="G149" s="96">
        <v>165710</v>
      </c>
      <c r="H149" s="56"/>
      <c r="I149" s="18">
        <v>11540</v>
      </c>
      <c r="J149" s="17">
        <f t="shared" si="4"/>
        <v>11.54</v>
      </c>
      <c r="K149" s="57"/>
      <c r="L149" s="58"/>
    </row>
    <row r="150" spans="1:12" s="5" customFormat="1" ht="12.75" customHeight="1">
      <c r="A150" s="53">
        <v>32082</v>
      </c>
      <c r="B150" s="90">
        <v>158.30000000000001</v>
      </c>
      <c r="C150" s="93">
        <v>158300</v>
      </c>
      <c r="D150" s="54"/>
      <c r="E150" s="54"/>
      <c r="F150" s="97">
        <f t="shared" si="5"/>
        <v>183.09</v>
      </c>
      <c r="G150" s="96">
        <v>183090</v>
      </c>
      <c r="H150" s="56"/>
      <c r="I150" s="18">
        <v>12970</v>
      </c>
      <c r="J150" s="17">
        <f t="shared" si="4"/>
        <v>12.97</v>
      </c>
      <c r="K150" s="57"/>
      <c r="L150" s="58"/>
    </row>
    <row r="151" spans="1:12" s="5" customFormat="1" ht="12.75" customHeight="1">
      <c r="A151" s="59">
        <v>32112</v>
      </c>
      <c r="B151" s="90">
        <v>161.5</v>
      </c>
      <c r="C151" s="93">
        <v>161500</v>
      </c>
      <c r="D151" s="54"/>
      <c r="E151" s="54"/>
      <c r="F151" s="97">
        <f t="shared" si="5"/>
        <v>222.84</v>
      </c>
      <c r="G151" s="96">
        <v>222840</v>
      </c>
      <c r="H151" s="56"/>
      <c r="I151" s="18">
        <v>11860</v>
      </c>
      <c r="J151" s="17">
        <f t="shared" si="4"/>
        <v>11.86</v>
      </c>
      <c r="K151" s="57"/>
      <c r="L151" s="58"/>
    </row>
    <row r="152" spans="1:12" s="5" customFormat="1" ht="12.75" customHeight="1">
      <c r="A152" s="53">
        <v>32143</v>
      </c>
      <c r="B152" s="90">
        <v>165</v>
      </c>
      <c r="C152" s="93">
        <v>165000</v>
      </c>
      <c r="D152" s="54"/>
      <c r="E152" s="54"/>
      <c r="F152" s="97">
        <f t="shared" si="5"/>
        <v>161.35</v>
      </c>
      <c r="G152" s="96">
        <v>161350</v>
      </c>
      <c r="H152" s="56"/>
      <c r="I152" s="18">
        <v>14160</v>
      </c>
      <c r="J152" s="17">
        <f t="shared" si="4"/>
        <v>14.16</v>
      </c>
      <c r="K152" s="57"/>
      <c r="L152" s="58"/>
    </row>
    <row r="153" spans="1:12" s="5" customFormat="1" ht="12.75" customHeight="1">
      <c r="A153" s="59">
        <v>32174</v>
      </c>
      <c r="B153" s="90">
        <v>169</v>
      </c>
      <c r="C153" s="93">
        <v>169000</v>
      </c>
      <c r="D153" s="54"/>
      <c r="E153" s="54"/>
      <c r="F153" s="97">
        <f t="shared" si="5"/>
        <v>180.39</v>
      </c>
      <c r="G153" s="96">
        <v>180390</v>
      </c>
      <c r="H153" s="56"/>
      <c r="I153" s="18">
        <v>11840</v>
      </c>
      <c r="J153" s="17">
        <f t="shared" si="4"/>
        <v>11.84</v>
      </c>
      <c r="K153" s="57"/>
      <c r="L153" s="58"/>
    </row>
    <row r="154" spans="1:12" s="5" customFormat="1" ht="12.75" customHeight="1">
      <c r="A154" s="53">
        <v>32203</v>
      </c>
      <c r="B154" s="90">
        <v>174</v>
      </c>
      <c r="C154" s="93">
        <v>174000</v>
      </c>
      <c r="D154" s="54"/>
      <c r="E154" s="54"/>
      <c r="F154" s="97">
        <f t="shared" si="5"/>
        <v>185.23</v>
      </c>
      <c r="G154" s="96">
        <v>185230</v>
      </c>
      <c r="H154" s="56"/>
      <c r="I154" s="18">
        <v>12780</v>
      </c>
      <c r="J154" s="17">
        <f t="shared" si="4"/>
        <v>12.78</v>
      </c>
      <c r="K154" s="57"/>
      <c r="L154" s="58"/>
    </row>
    <row r="155" spans="1:12" s="5" customFormat="1" ht="12.75" customHeight="1">
      <c r="A155" s="59">
        <v>32234</v>
      </c>
      <c r="B155" s="90">
        <v>180.4</v>
      </c>
      <c r="C155" s="93">
        <v>180400</v>
      </c>
      <c r="D155" s="54"/>
      <c r="E155" s="54"/>
      <c r="F155" s="97">
        <f t="shared" si="5"/>
        <v>160.47999999999999</v>
      </c>
      <c r="G155" s="96">
        <v>160480</v>
      </c>
      <c r="H155" s="56"/>
      <c r="I155" s="18">
        <v>12580</v>
      </c>
      <c r="J155" s="17">
        <f t="shared" si="4"/>
        <v>12.58</v>
      </c>
      <c r="K155" s="57"/>
      <c r="L155" s="58"/>
    </row>
    <row r="156" spans="1:12" s="5" customFormat="1" ht="12.75" customHeight="1">
      <c r="A156" s="53">
        <v>32264</v>
      </c>
      <c r="B156" s="90">
        <v>189.5</v>
      </c>
      <c r="C156" s="93">
        <v>189500</v>
      </c>
      <c r="D156" s="54"/>
      <c r="E156" s="54"/>
      <c r="F156" s="97">
        <f t="shared" si="5"/>
        <v>157.11000000000001</v>
      </c>
      <c r="G156" s="96">
        <v>157110</v>
      </c>
      <c r="H156" s="56"/>
      <c r="I156" s="18">
        <v>11470</v>
      </c>
      <c r="J156" s="17">
        <f t="shared" si="4"/>
        <v>11.47</v>
      </c>
      <c r="K156" s="57"/>
      <c r="L156" s="58"/>
    </row>
    <row r="157" spans="1:12" s="5" customFormat="1" ht="12.75" customHeight="1">
      <c r="A157" s="59">
        <v>32295</v>
      </c>
      <c r="B157" s="90">
        <v>197</v>
      </c>
      <c r="C157" s="93">
        <v>197000</v>
      </c>
      <c r="D157" s="54"/>
      <c r="E157" s="54"/>
      <c r="F157" s="97">
        <f t="shared" si="5"/>
        <v>163.83000000000001</v>
      </c>
      <c r="G157" s="96">
        <v>163830</v>
      </c>
      <c r="H157" s="56"/>
      <c r="I157" s="18">
        <v>11380</v>
      </c>
      <c r="J157" s="17">
        <f t="shared" si="4"/>
        <v>11.38</v>
      </c>
      <c r="K157" s="57"/>
      <c r="L157" s="58"/>
    </row>
    <row r="158" spans="1:12" s="5" customFormat="1" ht="12.75" customHeight="1">
      <c r="A158" s="53">
        <v>32325</v>
      </c>
      <c r="B158" s="90">
        <v>202</v>
      </c>
      <c r="C158" s="93">
        <v>202000</v>
      </c>
      <c r="D158" s="54"/>
      <c r="E158" s="54"/>
      <c r="F158" s="97">
        <f t="shared" si="5"/>
        <v>203.34</v>
      </c>
      <c r="G158" s="96">
        <v>203340</v>
      </c>
      <c r="H158" s="56"/>
      <c r="I158" s="18">
        <v>12490</v>
      </c>
      <c r="J158" s="17">
        <f t="shared" si="4"/>
        <v>12.49</v>
      </c>
      <c r="K158" s="57"/>
      <c r="L158" s="58"/>
    </row>
    <row r="159" spans="1:12" s="5" customFormat="1" ht="12.75" customHeight="1">
      <c r="A159" s="59">
        <v>32356</v>
      </c>
      <c r="B159" s="90">
        <v>203.9</v>
      </c>
      <c r="C159" s="93">
        <v>203900</v>
      </c>
      <c r="D159" s="54"/>
      <c r="E159" s="54"/>
      <c r="F159" s="97">
        <f t="shared" si="5"/>
        <v>196.89</v>
      </c>
      <c r="G159" s="96">
        <v>196890</v>
      </c>
      <c r="H159" s="56"/>
      <c r="I159" s="18">
        <v>13560</v>
      </c>
      <c r="J159" s="17">
        <f t="shared" si="4"/>
        <v>13.56</v>
      </c>
      <c r="K159" s="57"/>
      <c r="L159" s="58"/>
    </row>
    <row r="160" spans="1:12" s="5" customFormat="1" ht="12.75" customHeight="1">
      <c r="A160" s="53">
        <v>32387</v>
      </c>
      <c r="B160" s="90">
        <v>202.4</v>
      </c>
      <c r="C160" s="93">
        <v>202400</v>
      </c>
      <c r="D160" s="54"/>
      <c r="E160" s="54"/>
      <c r="F160" s="97">
        <f t="shared" si="5"/>
        <v>179.63</v>
      </c>
      <c r="G160" s="96">
        <v>179630</v>
      </c>
      <c r="H160" s="56"/>
      <c r="I160" s="18">
        <v>12780</v>
      </c>
      <c r="J160" s="17">
        <f t="shared" si="4"/>
        <v>12.78</v>
      </c>
      <c r="K160" s="57"/>
      <c r="L160" s="58"/>
    </row>
    <row r="161" spans="1:12" s="5" customFormat="1" ht="12.75" customHeight="1">
      <c r="A161" s="59">
        <v>32417</v>
      </c>
      <c r="B161" s="90">
        <v>197.9</v>
      </c>
      <c r="C161" s="93">
        <v>197900</v>
      </c>
      <c r="D161" s="54"/>
      <c r="E161" s="54"/>
      <c r="F161" s="97">
        <f t="shared" si="5"/>
        <v>207.25</v>
      </c>
      <c r="G161" s="96">
        <v>207250</v>
      </c>
      <c r="H161" s="56"/>
      <c r="I161" s="18">
        <v>12660</v>
      </c>
      <c r="J161" s="17">
        <f t="shared" si="4"/>
        <v>12.66</v>
      </c>
      <c r="K161" s="57"/>
      <c r="L161" s="58"/>
    </row>
    <row r="162" spans="1:12" s="5" customFormat="1" ht="12.75" customHeight="1">
      <c r="A162" s="53">
        <v>32448</v>
      </c>
      <c r="B162" s="90">
        <v>186.8</v>
      </c>
      <c r="C162" s="93">
        <v>186800</v>
      </c>
      <c r="D162" s="54"/>
      <c r="E162" s="54"/>
      <c r="F162" s="97">
        <f t="shared" si="5"/>
        <v>207.99</v>
      </c>
      <c r="G162" s="96">
        <v>207990</v>
      </c>
      <c r="H162" s="56"/>
      <c r="I162" s="18">
        <v>13010</v>
      </c>
      <c r="J162" s="17">
        <f t="shared" si="4"/>
        <v>13.01</v>
      </c>
      <c r="K162" s="57"/>
      <c r="L162" s="58"/>
    </row>
    <row r="163" spans="1:12" s="5" customFormat="1" ht="12.75" customHeight="1">
      <c r="A163" s="59">
        <v>32478</v>
      </c>
      <c r="B163" s="90">
        <v>181.6</v>
      </c>
      <c r="C163" s="93">
        <v>181600</v>
      </c>
      <c r="D163" s="54"/>
      <c r="E163" s="54"/>
      <c r="F163" s="97">
        <f t="shared" si="5"/>
        <v>245.79</v>
      </c>
      <c r="G163" s="96">
        <v>245790</v>
      </c>
      <c r="H163" s="56"/>
      <c r="I163" s="18">
        <v>12860</v>
      </c>
      <c r="J163" s="17">
        <f t="shared" si="4"/>
        <v>12.86</v>
      </c>
      <c r="K163" s="57"/>
      <c r="L163" s="58"/>
    </row>
    <row r="164" spans="1:12" s="5" customFormat="1" ht="12.75" customHeight="1">
      <c r="A164" s="53">
        <v>32509</v>
      </c>
      <c r="B164" s="90">
        <v>177.5</v>
      </c>
      <c r="C164" s="93">
        <v>177500</v>
      </c>
      <c r="D164" s="54"/>
      <c r="E164" s="54"/>
      <c r="F164" s="97">
        <f t="shared" si="5"/>
        <v>168.95</v>
      </c>
      <c r="G164" s="96">
        <v>168950</v>
      </c>
      <c r="H164" s="56"/>
      <c r="I164" s="18">
        <v>12600</v>
      </c>
      <c r="J164" s="17">
        <f t="shared" si="4"/>
        <v>12.6</v>
      </c>
      <c r="K164" s="57"/>
      <c r="L164" s="58"/>
    </row>
    <row r="165" spans="1:12" s="5" customFormat="1" ht="12.75" customHeight="1">
      <c r="A165" s="59">
        <v>32540</v>
      </c>
      <c r="B165" s="90">
        <v>174.9</v>
      </c>
      <c r="C165" s="93">
        <v>174900</v>
      </c>
      <c r="D165" s="54"/>
      <c r="E165" s="54"/>
      <c r="F165" s="97">
        <f t="shared" si="5"/>
        <v>191.05</v>
      </c>
      <c r="G165" s="96">
        <v>191050</v>
      </c>
      <c r="H165" s="56"/>
      <c r="I165" s="18">
        <v>10790</v>
      </c>
      <c r="J165" s="17">
        <f t="shared" si="4"/>
        <v>10.79</v>
      </c>
      <c r="K165" s="57"/>
      <c r="L165" s="58"/>
    </row>
    <row r="166" spans="1:12" s="5" customFormat="1" ht="12.75" customHeight="1">
      <c r="A166" s="53">
        <v>32568</v>
      </c>
      <c r="B166" s="90">
        <v>173.5</v>
      </c>
      <c r="C166" s="93">
        <v>173500</v>
      </c>
      <c r="D166" s="54"/>
      <c r="E166" s="54"/>
      <c r="F166" s="97">
        <f t="shared" si="5"/>
        <v>180.01</v>
      </c>
      <c r="G166" s="96">
        <v>180010</v>
      </c>
      <c r="H166" s="56"/>
      <c r="I166" s="18">
        <v>11650</v>
      </c>
      <c r="J166" s="17">
        <f t="shared" si="4"/>
        <v>11.65</v>
      </c>
      <c r="K166" s="57"/>
      <c r="L166" s="58"/>
    </row>
    <row r="167" spans="1:12" s="5" customFormat="1" ht="12.75" customHeight="1">
      <c r="A167" s="59">
        <v>32599</v>
      </c>
      <c r="B167" s="90">
        <v>172.9</v>
      </c>
      <c r="C167" s="93">
        <v>172900</v>
      </c>
      <c r="D167" s="54"/>
      <c r="E167" s="54"/>
      <c r="F167" s="97">
        <f t="shared" si="5"/>
        <v>160.13</v>
      </c>
      <c r="G167" s="96">
        <v>160130</v>
      </c>
      <c r="H167" s="56"/>
      <c r="I167" s="18">
        <v>11350</v>
      </c>
      <c r="J167" s="17">
        <f t="shared" si="4"/>
        <v>11.35</v>
      </c>
      <c r="K167" s="57"/>
      <c r="L167" s="58"/>
    </row>
    <row r="168" spans="1:12" s="5" customFormat="1" ht="12.75" customHeight="1">
      <c r="A168" s="53">
        <v>32629</v>
      </c>
      <c r="B168" s="90">
        <v>172.6</v>
      </c>
      <c r="C168" s="93">
        <v>172600</v>
      </c>
      <c r="D168" s="54"/>
      <c r="E168" s="54"/>
      <c r="F168" s="97">
        <f t="shared" si="5"/>
        <v>136.56</v>
      </c>
      <c r="G168" s="96">
        <v>136560</v>
      </c>
      <c r="H168" s="56"/>
      <c r="I168" s="18">
        <v>10180</v>
      </c>
      <c r="J168" s="17">
        <f t="shared" si="4"/>
        <v>10.18</v>
      </c>
      <c r="K168" s="57"/>
      <c r="L168" s="58"/>
    </row>
    <row r="169" spans="1:12" s="5" customFormat="1" ht="12.75" customHeight="1">
      <c r="A169" s="59">
        <v>32660</v>
      </c>
      <c r="B169" s="90">
        <v>172.3</v>
      </c>
      <c r="C169" s="93">
        <v>172300</v>
      </c>
      <c r="D169" s="54"/>
      <c r="E169" s="54"/>
      <c r="F169" s="97">
        <f t="shared" si="5"/>
        <v>142.72</v>
      </c>
      <c r="G169" s="96">
        <v>142720</v>
      </c>
      <c r="H169" s="56"/>
      <c r="I169" s="18">
        <v>11400</v>
      </c>
      <c r="J169" s="17">
        <f t="shared" si="4"/>
        <v>11.4</v>
      </c>
      <c r="K169" s="57"/>
      <c r="L169" s="58"/>
    </row>
    <row r="170" spans="1:12" s="5" customFormat="1" ht="12.75" customHeight="1">
      <c r="A170" s="53">
        <v>32690</v>
      </c>
      <c r="B170" s="90">
        <v>171.9</v>
      </c>
      <c r="C170" s="93">
        <v>171900</v>
      </c>
      <c r="D170" s="54"/>
      <c r="E170" s="54"/>
      <c r="F170" s="97">
        <f t="shared" si="5"/>
        <v>175.41</v>
      </c>
      <c r="G170" s="96">
        <v>175410</v>
      </c>
      <c r="H170" s="56"/>
      <c r="I170" s="18">
        <v>10740</v>
      </c>
      <c r="J170" s="17">
        <f t="shared" si="4"/>
        <v>10.74</v>
      </c>
      <c r="K170" s="57"/>
      <c r="L170" s="58"/>
    </row>
    <row r="171" spans="1:12" s="5" customFormat="1" ht="12.75" customHeight="1">
      <c r="A171" s="59">
        <v>32721</v>
      </c>
      <c r="B171" s="90">
        <v>171.3</v>
      </c>
      <c r="C171" s="93">
        <v>171300</v>
      </c>
      <c r="D171" s="54"/>
      <c r="E171" s="54"/>
      <c r="F171" s="97">
        <f t="shared" si="5"/>
        <v>161.4</v>
      </c>
      <c r="G171" s="96">
        <v>161400</v>
      </c>
      <c r="H171" s="56"/>
      <c r="I171" s="18">
        <v>11500</v>
      </c>
      <c r="J171" s="17">
        <f t="shared" si="4"/>
        <v>11.5</v>
      </c>
      <c r="K171" s="57"/>
      <c r="L171" s="58"/>
    </row>
    <row r="172" spans="1:12" s="5" customFormat="1" ht="12.75" customHeight="1">
      <c r="A172" s="53">
        <v>32752</v>
      </c>
      <c r="B172" s="90">
        <v>170.7</v>
      </c>
      <c r="C172" s="93">
        <v>170700</v>
      </c>
      <c r="D172" s="54"/>
      <c r="E172" s="54"/>
      <c r="F172" s="97">
        <f t="shared" si="5"/>
        <v>149.91</v>
      </c>
      <c r="G172" s="96">
        <v>149910</v>
      </c>
      <c r="H172" s="56"/>
      <c r="I172" s="18">
        <v>10620</v>
      </c>
      <c r="J172" s="17">
        <f t="shared" si="4"/>
        <v>10.62</v>
      </c>
      <c r="K172" s="57"/>
      <c r="L172" s="58"/>
    </row>
    <row r="173" spans="1:12" s="5" customFormat="1" ht="12.75" customHeight="1">
      <c r="A173" s="59">
        <v>32782</v>
      </c>
      <c r="B173" s="90">
        <v>170.7</v>
      </c>
      <c r="C173" s="93">
        <v>170700</v>
      </c>
      <c r="D173" s="54"/>
      <c r="E173" s="54"/>
      <c r="F173" s="97">
        <f t="shared" si="5"/>
        <v>174.05</v>
      </c>
      <c r="G173" s="96">
        <v>174050</v>
      </c>
      <c r="H173" s="56"/>
      <c r="I173" s="18">
        <v>9740</v>
      </c>
      <c r="J173" s="17">
        <f t="shared" si="4"/>
        <v>9.74</v>
      </c>
      <c r="K173" s="57"/>
      <c r="L173" s="58"/>
    </row>
    <row r="174" spans="1:12" s="5" customFormat="1" ht="12.75" customHeight="1">
      <c r="A174" s="53">
        <v>32813</v>
      </c>
      <c r="B174" s="90">
        <v>171.9</v>
      </c>
      <c r="C174" s="93">
        <v>171900</v>
      </c>
      <c r="D174" s="54"/>
      <c r="E174" s="54"/>
      <c r="F174" s="97">
        <f t="shared" si="5"/>
        <v>192.67</v>
      </c>
      <c r="G174" s="96">
        <v>192670</v>
      </c>
      <c r="H174" s="56"/>
      <c r="I174" s="18">
        <v>10770</v>
      </c>
      <c r="J174" s="17">
        <f t="shared" si="4"/>
        <v>10.77</v>
      </c>
      <c r="K174" s="57"/>
      <c r="L174" s="58"/>
    </row>
    <row r="175" spans="1:12" s="5" customFormat="1" ht="12.75" customHeight="1">
      <c r="A175" s="59">
        <v>32843</v>
      </c>
      <c r="B175" s="90">
        <v>174.2</v>
      </c>
      <c r="C175" s="93">
        <v>174200</v>
      </c>
      <c r="D175" s="54"/>
      <c r="E175" s="54"/>
      <c r="F175" s="97">
        <f t="shared" si="5"/>
        <v>247.42</v>
      </c>
      <c r="G175" s="96">
        <v>247420</v>
      </c>
      <c r="H175" s="56"/>
      <c r="I175" s="18">
        <v>9730</v>
      </c>
      <c r="J175" s="17">
        <f t="shared" si="4"/>
        <v>9.73</v>
      </c>
      <c r="K175" s="57"/>
      <c r="L175" s="58"/>
    </row>
    <row r="176" spans="1:12" s="5" customFormat="1" ht="12.75" customHeight="1">
      <c r="A176" s="53">
        <v>32874</v>
      </c>
      <c r="B176" s="90">
        <v>177.3</v>
      </c>
      <c r="C176" s="93">
        <v>177300</v>
      </c>
      <c r="D176" s="54"/>
      <c r="E176" s="54"/>
      <c r="F176" s="97">
        <f t="shared" si="5"/>
        <v>176.21</v>
      </c>
      <c r="G176" s="96">
        <v>176210</v>
      </c>
      <c r="H176" s="56"/>
      <c r="I176" s="18">
        <v>9890</v>
      </c>
      <c r="J176" s="17">
        <f t="shared" si="4"/>
        <v>9.89</v>
      </c>
      <c r="K176" s="57"/>
      <c r="L176" s="58"/>
    </row>
    <row r="177" spans="1:12" s="5" customFormat="1" ht="12.75" customHeight="1">
      <c r="A177" s="59">
        <v>32905</v>
      </c>
      <c r="B177" s="90">
        <v>180.7</v>
      </c>
      <c r="C177" s="93">
        <v>180700</v>
      </c>
      <c r="D177" s="54"/>
      <c r="E177" s="54"/>
      <c r="F177" s="97">
        <f t="shared" si="5"/>
        <v>192.8</v>
      </c>
      <c r="G177" s="96">
        <v>192800</v>
      </c>
      <c r="H177" s="56"/>
      <c r="I177" s="18">
        <v>9220</v>
      </c>
      <c r="J177" s="17">
        <f t="shared" si="4"/>
        <v>9.2200000000000006</v>
      </c>
      <c r="K177" s="57"/>
      <c r="L177" s="58"/>
    </row>
    <row r="178" spans="1:12" s="5" customFormat="1" ht="12.75" customHeight="1">
      <c r="A178" s="53">
        <v>32933</v>
      </c>
      <c r="B178" s="90">
        <v>183.9</v>
      </c>
      <c r="C178" s="93">
        <v>183900</v>
      </c>
      <c r="D178" s="54"/>
      <c r="E178" s="54"/>
      <c r="F178" s="97">
        <f t="shared" si="5"/>
        <v>189.06</v>
      </c>
      <c r="G178" s="96">
        <v>189060</v>
      </c>
      <c r="H178" s="56"/>
      <c r="I178" s="18">
        <v>9610</v>
      </c>
      <c r="J178" s="17">
        <f t="shared" si="4"/>
        <v>9.61</v>
      </c>
      <c r="K178" s="57"/>
      <c r="L178" s="58"/>
    </row>
    <row r="179" spans="1:12" s="5" customFormat="1" ht="12.75" customHeight="1">
      <c r="A179" s="59">
        <v>32964</v>
      </c>
      <c r="B179" s="90">
        <v>186.3</v>
      </c>
      <c r="C179" s="93">
        <v>186300</v>
      </c>
      <c r="D179" s="54"/>
      <c r="E179" s="54"/>
      <c r="F179" s="97">
        <f t="shared" si="5"/>
        <v>181.06</v>
      </c>
      <c r="G179" s="96">
        <v>181060</v>
      </c>
      <c r="H179" s="56"/>
      <c r="I179" s="18">
        <v>10250</v>
      </c>
      <c r="J179" s="17">
        <f t="shared" si="4"/>
        <v>10.25</v>
      </c>
      <c r="K179" s="57"/>
      <c r="L179" s="58"/>
    </row>
    <row r="180" spans="1:12" s="5" customFormat="1" ht="12.75" customHeight="1">
      <c r="A180" s="53">
        <v>32994</v>
      </c>
      <c r="B180" s="90">
        <v>187.7</v>
      </c>
      <c r="C180" s="93">
        <v>187700</v>
      </c>
      <c r="D180" s="54"/>
      <c r="E180" s="54"/>
      <c r="F180" s="97">
        <f t="shared" si="5"/>
        <v>149.87</v>
      </c>
      <c r="G180" s="96">
        <v>149870</v>
      </c>
      <c r="H180" s="56"/>
      <c r="I180" s="18">
        <v>9060</v>
      </c>
      <c r="J180" s="17">
        <f t="shared" si="4"/>
        <v>9.06</v>
      </c>
      <c r="K180" s="57"/>
      <c r="L180" s="58"/>
    </row>
    <row r="181" spans="1:12" s="5" customFormat="1" ht="12.75" customHeight="1">
      <c r="A181" s="59">
        <v>33025</v>
      </c>
      <c r="B181" s="90">
        <v>187.9</v>
      </c>
      <c r="C181" s="93">
        <v>187900</v>
      </c>
      <c r="D181" s="54"/>
      <c r="E181" s="54"/>
      <c r="F181" s="97">
        <f t="shared" si="5"/>
        <v>157.34</v>
      </c>
      <c r="G181" s="96">
        <v>157340</v>
      </c>
      <c r="H181" s="56"/>
      <c r="I181" s="18">
        <v>10100</v>
      </c>
      <c r="J181" s="17">
        <f t="shared" si="4"/>
        <v>10.1</v>
      </c>
      <c r="K181" s="57"/>
      <c r="L181" s="58"/>
    </row>
    <row r="182" spans="1:12" s="5" customFormat="1" ht="12.75" customHeight="1">
      <c r="A182" s="53">
        <v>33055</v>
      </c>
      <c r="B182" s="90">
        <v>187.2</v>
      </c>
      <c r="C182" s="93">
        <v>187200</v>
      </c>
      <c r="D182" s="54"/>
      <c r="E182" s="54"/>
      <c r="F182" s="97">
        <f t="shared" si="5"/>
        <v>185.35</v>
      </c>
      <c r="G182" s="96">
        <v>185350</v>
      </c>
      <c r="H182" s="56"/>
      <c r="I182" s="18">
        <v>10390</v>
      </c>
      <c r="J182" s="17">
        <f t="shared" si="4"/>
        <v>10.39</v>
      </c>
      <c r="K182" s="57"/>
      <c r="L182" s="58"/>
    </row>
    <row r="183" spans="1:12" s="5" customFormat="1" ht="12.75" customHeight="1">
      <c r="A183" s="59">
        <v>33086</v>
      </c>
      <c r="B183" s="90">
        <v>186.2</v>
      </c>
      <c r="C183" s="93">
        <v>186200</v>
      </c>
      <c r="D183" s="54"/>
      <c r="E183" s="54"/>
      <c r="F183" s="97">
        <f t="shared" si="5"/>
        <v>178.18</v>
      </c>
      <c r="G183" s="96">
        <v>178180</v>
      </c>
      <c r="H183" s="56"/>
      <c r="I183" s="18">
        <v>11320</v>
      </c>
      <c r="J183" s="17">
        <f t="shared" si="4"/>
        <v>11.32</v>
      </c>
      <c r="K183" s="57"/>
      <c r="L183" s="58"/>
    </row>
    <row r="184" spans="1:12" s="5" customFormat="1" ht="12.75" customHeight="1">
      <c r="A184" s="53">
        <v>33117</v>
      </c>
      <c r="B184" s="90">
        <v>185.4</v>
      </c>
      <c r="C184" s="93">
        <v>185400</v>
      </c>
      <c r="D184" s="54"/>
      <c r="E184" s="54"/>
      <c r="F184" s="97">
        <f t="shared" si="5"/>
        <v>162.72999999999999</v>
      </c>
      <c r="G184" s="96">
        <v>162730</v>
      </c>
      <c r="H184" s="56"/>
      <c r="I184" s="18">
        <v>10390</v>
      </c>
      <c r="J184" s="17">
        <f t="shared" si="4"/>
        <v>10.39</v>
      </c>
      <c r="K184" s="57"/>
      <c r="L184" s="58"/>
    </row>
    <row r="185" spans="1:12" s="5" customFormat="1" ht="12.75" customHeight="1">
      <c r="A185" s="59">
        <v>33147</v>
      </c>
      <c r="B185" s="90">
        <v>184.6</v>
      </c>
      <c r="C185" s="93">
        <v>184600</v>
      </c>
      <c r="D185" s="54"/>
      <c r="E185" s="54"/>
      <c r="F185" s="97">
        <f t="shared" si="5"/>
        <v>190.62</v>
      </c>
      <c r="G185" s="96">
        <v>190620</v>
      </c>
      <c r="H185" s="56"/>
      <c r="I185" s="18">
        <v>9990</v>
      </c>
      <c r="J185" s="17">
        <f t="shared" si="4"/>
        <v>9.99</v>
      </c>
      <c r="K185" s="57"/>
      <c r="L185" s="58"/>
    </row>
    <row r="186" spans="1:12" s="5" customFormat="1" ht="12.75" customHeight="1">
      <c r="A186" s="53">
        <v>33178</v>
      </c>
      <c r="B186" s="90">
        <v>183.6</v>
      </c>
      <c r="C186" s="93">
        <v>183600</v>
      </c>
      <c r="D186" s="54"/>
      <c r="E186" s="54"/>
      <c r="F186" s="97">
        <f t="shared" si="5"/>
        <v>198.56</v>
      </c>
      <c r="G186" s="96">
        <v>198560</v>
      </c>
      <c r="H186" s="56"/>
      <c r="I186" s="18">
        <v>10650</v>
      </c>
      <c r="J186" s="17">
        <f t="shared" si="4"/>
        <v>10.65</v>
      </c>
      <c r="K186" s="57"/>
      <c r="L186" s="58"/>
    </row>
    <row r="187" spans="1:12" s="5" customFormat="1" ht="12.75" customHeight="1">
      <c r="A187" s="59">
        <v>33208</v>
      </c>
      <c r="B187" s="91">
        <v>182.4</v>
      </c>
      <c r="C187" s="94">
        <v>182400</v>
      </c>
      <c r="D187" s="60"/>
      <c r="E187" s="60"/>
      <c r="F187" s="97">
        <f t="shared" si="5"/>
        <v>253.13</v>
      </c>
      <c r="G187" s="96">
        <v>253130</v>
      </c>
      <c r="H187" s="56"/>
      <c r="I187" s="18">
        <v>10700</v>
      </c>
      <c r="J187" s="17">
        <f t="shared" si="4"/>
        <v>10.7</v>
      </c>
      <c r="K187" s="57"/>
      <c r="L187" s="58"/>
    </row>
    <row r="188" spans="1:12" s="5" customFormat="1" ht="12.75" customHeight="1">
      <c r="A188" s="53">
        <v>33239</v>
      </c>
      <c r="B188" s="90">
        <v>177.2</v>
      </c>
      <c r="C188" s="93">
        <v>177200</v>
      </c>
      <c r="D188" s="98">
        <v>182.6</v>
      </c>
      <c r="E188" s="93">
        <v>182600</v>
      </c>
      <c r="F188" s="97">
        <f t="shared" si="5"/>
        <v>177.41</v>
      </c>
      <c r="G188" s="96">
        <v>177410</v>
      </c>
      <c r="H188" s="56"/>
      <c r="I188" s="18">
        <v>9680</v>
      </c>
      <c r="J188" s="17">
        <f t="shared" si="4"/>
        <v>9.68</v>
      </c>
      <c r="K188" s="57"/>
      <c r="L188" s="58"/>
    </row>
    <row r="189" spans="1:12" s="5" customFormat="1" ht="12.75" customHeight="1">
      <c r="A189" s="59">
        <v>33270</v>
      </c>
      <c r="B189" s="90">
        <v>180.3</v>
      </c>
      <c r="C189" s="93">
        <v>180300</v>
      </c>
      <c r="D189" s="98">
        <v>176.6</v>
      </c>
      <c r="E189" s="93">
        <v>176600</v>
      </c>
      <c r="F189" s="97">
        <f t="shared" si="5"/>
        <v>190.57</v>
      </c>
      <c r="G189" s="96">
        <v>190570</v>
      </c>
      <c r="H189" s="56"/>
      <c r="I189" s="18">
        <v>9690</v>
      </c>
      <c r="J189" s="17">
        <f t="shared" si="4"/>
        <v>9.69</v>
      </c>
      <c r="K189" s="57"/>
      <c r="L189" s="58"/>
    </row>
    <row r="190" spans="1:12" s="5" customFormat="1" ht="12.75" customHeight="1">
      <c r="A190" s="53">
        <v>33298</v>
      </c>
      <c r="B190" s="90">
        <v>184.2</v>
      </c>
      <c r="C190" s="93">
        <v>184200</v>
      </c>
      <c r="D190" s="98">
        <v>179</v>
      </c>
      <c r="E190" s="93">
        <v>179000</v>
      </c>
      <c r="F190" s="97">
        <f t="shared" si="5"/>
        <v>189.18</v>
      </c>
      <c r="G190" s="96">
        <v>189180</v>
      </c>
      <c r="H190" s="56"/>
      <c r="I190" s="18">
        <v>10890</v>
      </c>
      <c r="J190" s="17">
        <f t="shared" si="4"/>
        <v>10.89</v>
      </c>
      <c r="K190" s="57"/>
      <c r="L190" s="58"/>
    </row>
    <row r="191" spans="1:12" s="5" customFormat="1" ht="12.75" customHeight="1">
      <c r="A191" s="59">
        <v>33329</v>
      </c>
      <c r="B191" s="90">
        <v>188.8</v>
      </c>
      <c r="C191" s="93">
        <v>188800</v>
      </c>
      <c r="D191" s="98">
        <v>183.2</v>
      </c>
      <c r="E191" s="93">
        <v>183200</v>
      </c>
      <c r="F191" s="97">
        <f t="shared" si="5"/>
        <v>168</v>
      </c>
      <c r="G191" s="96">
        <v>168000</v>
      </c>
      <c r="H191" s="56"/>
      <c r="I191" s="18">
        <v>8050</v>
      </c>
      <c r="J191" s="17">
        <f t="shared" si="4"/>
        <v>8.0500000000000007</v>
      </c>
      <c r="K191" s="57"/>
      <c r="L191" s="58"/>
    </row>
    <row r="192" spans="1:12" s="5" customFormat="1" ht="12.75" customHeight="1">
      <c r="A192" s="53">
        <v>33359</v>
      </c>
      <c r="B192" s="90">
        <v>194.1</v>
      </c>
      <c r="C192" s="93">
        <v>194100</v>
      </c>
      <c r="D192" s="98">
        <v>196.9</v>
      </c>
      <c r="E192" s="93">
        <v>196900</v>
      </c>
      <c r="F192" s="97">
        <f t="shared" si="5"/>
        <v>161.4</v>
      </c>
      <c r="G192" s="96">
        <v>161400</v>
      </c>
      <c r="H192" s="56"/>
      <c r="I192" s="18">
        <v>9410</v>
      </c>
      <c r="J192" s="17">
        <f t="shared" si="4"/>
        <v>9.41</v>
      </c>
      <c r="K192" s="57"/>
      <c r="L192" s="58"/>
    </row>
    <row r="193" spans="1:12" s="5" customFormat="1" ht="12.75" customHeight="1">
      <c r="A193" s="59">
        <v>33390</v>
      </c>
      <c r="B193" s="90">
        <v>199.7</v>
      </c>
      <c r="C193" s="93">
        <v>199700</v>
      </c>
      <c r="D193" s="98">
        <v>205.4</v>
      </c>
      <c r="E193" s="93">
        <v>205400</v>
      </c>
      <c r="F193" s="97">
        <f t="shared" si="5"/>
        <v>172.23</v>
      </c>
      <c r="G193" s="96">
        <v>172230</v>
      </c>
      <c r="H193" s="56"/>
      <c r="I193" s="18">
        <v>10530</v>
      </c>
      <c r="J193" s="17">
        <f t="shared" si="4"/>
        <v>10.53</v>
      </c>
      <c r="K193" s="57"/>
      <c r="L193" s="58"/>
    </row>
    <row r="194" spans="1:12" s="5" customFormat="1" ht="12.75" customHeight="1">
      <c r="A194" s="53">
        <v>33420</v>
      </c>
      <c r="B194" s="90">
        <v>204.8</v>
      </c>
      <c r="C194" s="93">
        <v>204800</v>
      </c>
      <c r="D194" s="98">
        <v>205.1</v>
      </c>
      <c r="E194" s="93">
        <v>205100</v>
      </c>
      <c r="F194" s="97">
        <f t="shared" si="5"/>
        <v>208.31</v>
      </c>
      <c r="G194" s="96">
        <v>208310</v>
      </c>
      <c r="H194" s="56"/>
      <c r="I194" s="18">
        <v>11290</v>
      </c>
      <c r="J194" s="17">
        <f t="shared" si="4"/>
        <v>11.29</v>
      </c>
      <c r="K194" s="57"/>
      <c r="L194" s="58"/>
    </row>
    <row r="195" spans="1:12" s="5" customFormat="1" ht="12.75" customHeight="1">
      <c r="A195" s="59">
        <v>33451</v>
      </c>
      <c r="B195" s="90">
        <v>208.5</v>
      </c>
      <c r="C195" s="93">
        <v>208500</v>
      </c>
      <c r="D195" s="98">
        <v>207.7</v>
      </c>
      <c r="E195" s="93">
        <v>207700</v>
      </c>
      <c r="F195" s="97">
        <f t="shared" si="5"/>
        <v>199.31</v>
      </c>
      <c r="G195" s="96">
        <v>199310</v>
      </c>
      <c r="H195" s="56"/>
      <c r="I195" s="18">
        <v>10900</v>
      </c>
      <c r="J195" s="17">
        <f t="shared" si="4"/>
        <v>10.9</v>
      </c>
      <c r="K195" s="57"/>
      <c r="L195" s="58"/>
    </row>
    <row r="196" spans="1:12" s="5" customFormat="1" ht="12.75" customHeight="1">
      <c r="A196" s="53">
        <v>33482</v>
      </c>
      <c r="B196" s="90">
        <v>210.8</v>
      </c>
      <c r="C196" s="93">
        <v>210800</v>
      </c>
      <c r="D196" s="98">
        <v>217.7</v>
      </c>
      <c r="E196" s="93">
        <v>217700</v>
      </c>
      <c r="F196" s="97">
        <f t="shared" si="5"/>
        <v>197.36</v>
      </c>
      <c r="G196" s="96">
        <v>197360</v>
      </c>
      <c r="H196" s="56"/>
      <c r="I196" s="18">
        <v>9440</v>
      </c>
      <c r="J196" s="17">
        <f t="shared" si="4"/>
        <v>9.44</v>
      </c>
      <c r="K196" s="57"/>
      <c r="L196" s="58"/>
    </row>
    <row r="197" spans="1:12" s="5" customFormat="1" ht="12.75" customHeight="1">
      <c r="A197" s="59">
        <v>33512</v>
      </c>
      <c r="B197" s="90">
        <v>211.9</v>
      </c>
      <c r="C197" s="93">
        <v>211900</v>
      </c>
      <c r="D197" s="98">
        <v>204.8</v>
      </c>
      <c r="E197" s="93">
        <v>204800</v>
      </c>
      <c r="F197" s="97">
        <f t="shared" si="5"/>
        <v>215.97</v>
      </c>
      <c r="G197" s="96">
        <v>215970</v>
      </c>
      <c r="H197" s="56"/>
      <c r="I197" s="18">
        <v>9010</v>
      </c>
      <c r="J197" s="17">
        <f t="shared" si="4"/>
        <v>9.01</v>
      </c>
      <c r="K197" s="57"/>
      <c r="L197" s="58"/>
    </row>
    <row r="198" spans="1:12" s="5" customFormat="1" ht="12.75" customHeight="1">
      <c r="A198" s="53">
        <v>33543</v>
      </c>
      <c r="B198" s="90">
        <v>212.6</v>
      </c>
      <c r="C198" s="93">
        <v>212600</v>
      </c>
      <c r="D198" s="98">
        <v>213.2</v>
      </c>
      <c r="E198" s="93">
        <v>213200</v>
      </c>
      <c r="F198" s="97">
        <f t="shared" si="5"/>
        <v>223.86</v>
      </c>
      <c r="G198" s="96">
        <v>223860</v>
      </c>
      <c r="H198" s="56"/>
      <c r="I198" s="18">
        <v>8740</v>
      </c>
      <c r="J198" s="17">
        <f t="shared" si="4"/>
        <v>8.74</v>
      </c>
      <c r="K198" s="57"/>
      <c r="L198" s="58"/>
    </row>
    <row r="199" spans="1:12" s="5" customFormat="1" ht="12.75" customHeight="1">
      <c r="A199" s="59">
        <v>33573</v>
      </c>
      <c r="B199" s="90">
        <v>203.3</v>
      </c>
      <c r="C199" s="93">
        <v>203300</v>
      </c>
      <c r="D199" s="98">
        <v>203.2</v>
      </c>
      <c r="E199" s="93">
        <v>203200</v>
      </c>
      <c r="F199" s="97">
        <f t="shared" si="5"/>
        <v>266.75</v>
      </c>
      <c r="G199" s="96">
        <v>266750</v>
      </c>
      <c r="H199" s="56"/>
      <c r="I199" s="18">
        <v>9010</v>
      </c>
      <c r="J199" s="17">
        <f t="shared" si="4"/>
        <v>9.01</v>
      </c>
      <c r="K199" s="57"/>
      <c r="L199" s="58"/>
    </row>
    <row r="200" spans="1:12" s="5" customFormat="1" ht="12.75" customHeight="1">
      <c r="A200" s="53">
        <v>33604</v>
      </c>
      <c r="B200" s="90">
        <v>204.2</v>
      </c>
      <c r="C200" s="93">
        <v>204200</v>
      </c>
      <c r="D200" s="98">
        <v>197.7</v>
      </c>
      <c r="E200" s="93">
        <v>197700</v>
      </c>
      <c r="F200" s="97">
        <f t="shared" si="5"/>
        <v>196.09</v>
      </c>
      <c r="G200" s="96">
        <v>196090</v>
      </c>
      <c r="H200" s="56"/>
      <c r="I200" s="18">
        <v>8410</v>
      </c>
      <c r="J200" s="17">
        <f t="shared" ref="J200:J263" si="6">I200/1000</f>
        <v>8.41</v>
      </c>
      <c r="K200" s="57"/>
      <c r="L200" s="58"/>
    </row>
    <row r="201" spans="1:12" s="5" customFormat="1" ht="12.75" customHeight="1">
      <c r="A201" s="59">
        <v>33635</v>
      </c>
      <c r="B201" s="90">
        <v>205.7</v>
      </c>
      <c r="C201" s="93">
        <v>205700</v>
      </c>
      <c r="D201" s="98">
        <v>209.4</v>
      </c>
      <c r="E201" s="93">
        <v>209400</v>
      </c>
      <c r="F201" s="97">
        <f t="shared" ref="F201:F264" si="7">G201/1000</f>
        <v>238.25</v>
      </c>
      <c r="G201" s="96">
        <v>238250</v>
      </c>
      <c r="H201" s="56"/>
      <c r="I201" s="18">
        <v>8740</v>
      </c>
      <c r="J201" s="17">
        <f t="shared" si="6"/>
        <v>8.74</v>
      </c>
      <c r="K201" s="57"/>
      <c r="L201" s="58"/>
    </row>
    <row r="202" spans="1:12" s="5" customFormat="1" ht="12.75" customHeight="1">
      <c r="A202" s="53">
        <v>33664</v>
      </c>
      <c r="B202" s="90">
        <v>207.6</v>
      </c>
      <c r="C202" s="93">
        <v>207600</v>
      </c>
      <c r="D202" s="98">
        <v>205.6</v>
      </c>
      <c r="E202" s="93">
        <v>205600</v>
      </c>
      <c r="F202" s="97">
        <f t="shared" si="7"/>
        <v>217.8</v>
      </c>
      <c r="G202" s="96">
        <v>217800</v>
      </c>
      <c r="H202" s="56"/>
      <c r="I202" s="18">
        <v>7600</v>
      </c>
      <c r="J202" s="17">
        <f t="shared" si="6"/>
        <v>7.6</v>
      </c>
      <c r="K202" s="57"/>
      <c r="L202" s="58"/>
    </row>
    <row r="203" spans="1:12" s="5" customFormat="1" ht="12.75" customHeight="1">
      <c r="A203" s="59">
        <v>33695</v>
      </c>
      <c r="B203" s="90">
        <v>209.5</v>
      </c>
      <c r="C203" s="93">
        <v>209500</v>
      </c>
      <c r="D203" s="98">
        <v>211.4</v>
      </c>
      <c r="E203" s="93">
        <v>211400</v>
      </c>
      <c r="F203" s="97">
        <f t="shared" si="7"/>
        <v>203.83</v>
      </c>
      <c r="G203" s="96">
        <v>203830</v>
      </c>
      <c r="H203" s="56"/>
      <c r="I203" s="18">
        <v>8480</v>
      </c>
      <c r="J203" s="17">
        <f t="shared" si="6"/>
        <v>8.48</v>
      </c>
      <c r="K203" s="57"/>
      <c r="L203" s="58"/>
    </row>
    <row r="204" spans="1:12" s="5" customFormat="1" ht="12.75" customHeight="1">
      <c r="A204" s="53">
        <v>33725</v>
      </c>
      <c r="B204" s="90">
        <v>211</v>
      </c>
      <c r="C204" s="93">
        <v>211000</v>
      </c>
      <c r="D204" s="98">
        <v>216.4</v>
      </c>
      <c r="E204" s="93">
        <v>216400</v>
      </c>
      <c r="F204" s="97">
        <f t="shared" si="7"/>
        <v>175.22</v>
      </c>
      <c r="G204" s="96">
        <v>175220</v>
      </c>
      <c r="H204" s="56"/>
      <c r="I204" s="18">
        <v>7770</v>
      </c>
      <c r="J204" s="17">
        <f t="shared" si="6"/>
        <v>7.77</v>
      </c>
      <c r="K204" s="57"/>
      <c r="L204" s="58"/>
    </row>
    <row r="205" spans="1:12" s="5" customFormat="1" ht="12.75" customHeight="1">
      <c r="A205" s="59">
        <v>33756</v>
      </c>
      <c r="B205" s="90">
        <v>212.2</v>
      </c>
      <c r="C205" s="93">
        <v>212200</v>
      </c>
      <c r="D205" s="98">
        <v>212.3</v>
      </c>
      <c r="E205" s="93">
        <v>212300</v>
      </c>
      <c r="F205" s="97">
        <f t="shared" si="7"/>
        <v>176.94</v>
      </c>
      <c r="G205" s="96">
        <v>176940</v>
      </c>
      <c r="H205" s="56"/>
      <c r="I205" s="18">
        <v>7990</v>
      </c>
      <c r="J205" s="17">
        <f t="shared" si="6"/>
        <v>7.99</v>
      </c>
      <c r="K205" s="57"/>
      <c r="L205" s="58"/>
    </row>
    <row r="206" spans="1:12" s="5" customFormat="1" ht="12.75" customHeight="1">
      <c r="A206" s="53">
        <v>33786</v>
      </c>
      <c r="B206" s="90">
        <v>213.5</v>
      </c>
      <c r="C206" s="93">
        <v>213500</v>
      </c>
      <c r="D206" s="98">
        <v>216.3</v>
      </c>
      <c r="E206" s="93">
        <v>216300</v>
      </c>
      <c r="F206" s="97">
        <f t="shared" si="7"/>
        <v>219.26</v>
      </c>
      <c r="G206" s="96">
        <v>219260</v>
      </c>
      <c r="H206" s="56"/>
      <c r="I206" s="18">
        <v>8320</v>
      </c>
      <c r="J206" s="17">
        <f t="shared" si="6"/>
        <v>8.32</v>
      </c>
      <c r="K206" s="57"/>
      <c r="L206" s="58"/>
    </row>
    <row r="207" spans="1:12" s="5" customFormat="1" ht="12.75" customHeight="1">
      <c r="A207" s="59">
        <v>33817</v>
      </c>
      <c r="B207" s="90">
        <v>215.3</v>
      </c>
      <c r="C207" s="93">
        <v>215300</v>
      </c>
      <c r="D207" s="98">
        <v>210.3</v>
      </c>
      <c r="E207" s="93">
        <v>210300</v>
      </c>
      <c r="F207" s="97">
        <f t="shared" si="7"/>
        <v>199.08</v>
      </c>
      <c r="G207" s="96">
        <v>199080</v>
      </c>
      <c r="H207" s="56"/>
      <c r="I207" s="18">
        <v>7940</v>
      </c>
      <c r="J207" s="17">
        <f t="shared" si="6"/>
        <v>7.94</v>
      </c>
      <c r="K207" s="57"/>
      <c r="L207" s="58"/>
    </row>
    <row r="208" spans="1:12" s="5" customFormat="1" ht="12.75" customHeight="1">
      <c r="A208" s="53">
        <v>33848</v>
      </c>
      <c r="B208" s="90">
        <v>218</v>
      </c>
      <c r="C208" s="93">
        <v>218000</v>
      </c>
      <c r="D208" s="98">
        <v>217.4</v>
      </c>
      <c r="E208" s="93">
        <v>217400</v>
      </c>
      <c r="F208" s="97">
        <f t="shared" si="7"/>
        <v>190.02</v>
      </c>
      <c r="G208" s="96">
        <v>190020</v>
      </c>
      <c r="H208" s="56"/>
      <c r="I208" s="18">
        <v>7050</v>
      </c>
      <c r="J208" s="17">
        <f t="shared" si="6"/>
        <v>7.05</v>
      </c>
      <c r="K208" s="57"/>
      <c r="L208" s="58"/>
    </row>
    <row r="209" spans="1:12" s="5" customFormat="1" ht="12.75" customHeight="1">
      <c r="A209" s="59">
        <v>33878</v>
      </c>
      <c r="B209" s="90">
        <v>221.5</v>
      </c>
      <c r="C209" s="93">
        <v>221500</v>
      </c>
      <c r="D209" s="98">
        <v>220.9</v>
      </c>
      <c r="E209" s="93">
        <v>220900</v>
      </c>
      <c r="F209" s="97">
        <f t="shared" si="7"/>
        <v>229.32</v>
      </c>
      <c r="G209" s="96">
        <v>229320</v>
      </c>
      <c r="H209" s="56"/>
      <c r="I209" s="18">
        <v>6830</v>
      </c>
      <c r="J209" s="17">
        <f t="shared" si="6"/>
        <v>6.83</v>
      </c>
      <c r="K209" s="57"/>
      <c r="L209" s="58"/>
    </row>
    <row r="210" spans="1:12" s="5" customFormat="1" ht="12.75" customHeight="1">
      <c r="A210" s="53">
        <v>33909</v>
      </c>
      <c r="B210" s="90">
        <v>225.5</v>
      </c>
      <c r="C210" s="93">
        <v>225500</v>
      </c>
      <c r="D210" s="98">
        <v>234.8</v>
      </c>
      <c r="E210" s="93">
        <v>234800</v>
      </c>
      <c r="F210" s="97">
        <f t="shared" si="7"/>
        <v>255.04</v>
      </c>
      <c r="G210" s="96">
        <v>255040</v>
      </c>
      <c r="H210" s="56"/>
      <c r="I210" s="18">
        <v>7080</v>
      </c>
      <c r="J210" s="17">
        <f t="shared" si="6"/>
        <v>7.08</v>
      </c>
      <c r="K210" s="57"/>
      <c r="L210" s="58"/>
    </row>
    <row r="211" spans="1:12" s="5" customFormat="1" ht="12.75" customHeight="1">
      <c r="A211" s="59">
        <v>33939</v>
      </c>
      <c r="B211" s="90">
        <v>229.5</v>
      </c>
      <c r="C211" s="93">
        <v>229500</v>
      </c>
      <c r="D211" s="98">
        <v>231.1</v>
      </c>
      <c r="E211" s="93">
        <v>231100</v>
      </c>
      <c r="F211" s="97">
        <f t="shared" si="7"/>
        <v>302.39999999999998</v>
      </c>
      <c r="G211" s="96">
        <v>302400</v>
      </c>
      <c r="H211" s="56"/>
      <c r="I211" s="18">
        <v>8030</v>
      </c>
      <c r="J211" s="17">
        <f t="shared" si="6"/>
        <v>8.0299999999999994</v>
      </c>
      <c r="K211" s="57"/>
      <c r="L211" s="58"/>
    </row>
    <row r="212" spans="1:12" s="5" customFormat="1" ht="12.75" customHeight="1">
      <c r="A212" s="53">
        <v>33970</v>
      </c>
      <c r="B212" s="90">
        <v>233.4</v>
      </c>
      <c r="C212" s="93">
        <v>233400</v>
      </c>
      <c r="D212" s="98">
        <v>242.6</v>
      </c>
      <c r="E212" s="93">
        <v>242600</v>
      </c>
      <c r="F212" s="97">
        <f t="shared" si="7"/>
        <v>242.76</v>
      </c>
      <c r="G212" s="96">
        <v>242760</v>
      </c>
      <c r="H212" s="56"/>
      <c r="I212" s="18">
        <v>5460</v>
      </c>
      <c r="J212" s="17">
        <f t="shared" si="6"/>
        <v>5.46</v>
      </c>
      <c r="K212" s="57"/>
      <c r="L212" s="58"/>
    </row>
    <row r="213" spans="1:12" s="5" customFormat="1" ht="12.75" customHeight="1">
      <c r="A213" s="59">
        <v>34001</v>
      </c>
      <c r="B213" s="90">
        <v>236.7</v>
      </c>
      <c r="C213" s="93">
        <v>236700</v>
      </c>
      <c r="D213" s="98">
        <v>235</v>
      </c>
      <c r="E213" s="93">
        <v>235000</v>
      </c>
      <c r="F213" s="97">
        <f t="shared" si="7"/>
        <v>245.46</v>
      </c>
      <c r="G213" s="96">
        <v>245460</v>
      </c>
      <c r="H213" s="56"/>
      <c r="I213" s="18">
        <v>5020</v>
      </c>
      <c r="J213" s="17">
        <f t="shared" si="6"/>
        <v>5.0199999999999996</v>
      </c>
      <c r="K213" s="57"/>
      <c r="L213" s="58"/>
    </row>
    <row r="214" spans="1:12" s="5" customFormat="1" ht="12.75" customHeight="1">
      <c r="A214" s="53">
        <v>34029</v>
      </c>
      <c r="B214" s="90">
        <v>239.4</v>
      </c>
      <c r="C214" s="93">
        <v>239400</v>
      </c>
      <c r="D214" s="98">
        <v>245</v>
      </c>
      <c r="E214" s="93">
        <v>245000</v>
      </c>
      <c r="F214" s="97">
        <f t="shared" si="7"/>
        <v>257.95</v>
      </c>
      <c r="G214" s="96">
        <v>257950</v>
      </c>
      <c r="H214" s="56"/>
      <c r="I214" s="18">
        <v>5440</v>
      </c>
      <c r="J214" s="17">
        <f t="shared" si="6"/>
        <v>5.44</v>
      </c>
      <c r="K214" s="57"/>
      <c r="L214" s="58"/>
    </row>
    <row r="215" spans="1:12" s="5" customFormat="1" ht="12.75" customHeight="1">
      <c r="A215" s="59">
        <v>34060</v>
      </c>
      <c r="B215" s="90">
        <v>241.4</v>
      </c>
      <c r="C215" s="93">
        <v>241400</v>
      </c>
      <c r="D215" s="98">
        <v>235.6</v>
      </c>
      <c r="E215" s="93">
        <v>235600</v>
      </c>
      <c r="F215" s="97">
        <f t="shared" si="7"/>
        <v>226.32</v>
      </c>
      <c r="G215" s="96">
        <v>226320</v>
      </c>
      <c r="H215" s="56"/>
      <c r="I215" s="18">
        <v>4980</v>
      </c>
      <c r="J215" s="17">
        <f t="shared" si="6"/>
        <v>4.9800000000000004</v>
      </c>
      <c r="K215" s="57"/>
      <c r="L215" s="58"/>
    </row>
    <row r="216" spans="1:12" s="5" customFormat="1" ht="12.75" customHeight="1">
      <c r="A216" s="53">
        <v>34090</v>
      </c>
      <c r="B216" s="90">
        <v>243.1</v>
      </c>
      <c r="C216" s="93">
        <v>243100</v>
      </c>
      <c r="D216" s="98">
        <v>262.10000000000002</v>
      </c>
      <c r="E216" s="93">
        <v>262100</v>
      </c>
      <c r="F216" s="97">
        <f t="shared" si="7"/>
        <v>213.41</v>
      </c>
      <c r="G216" s="96">
        <v>213410</v>
      </c>
      <c r="H216" s="56"/>
      <c r="I216" s="18">
        <v>5160</v>
      </c>
      <c r="J216" s="17">
        <f t="shared" si="6"/>
        <v>5.16</v>
      </c>
      <c r="K216" s="57"/>
      <c r="L216" s="58"/>
    </row>
    <row r="217" spans="1:12" s="5" customFormat="1" ht="12.75" customHeight="1">
      <c r="A217" s="59">
        <v>34121</v>
      </c>
      <c r="B217" s="90">
        <v>244.9</v>
      </c>
      <c r="C217" s="93">
        <v>244900</v>
      </c>
      <c r="D217" s="98">
        <v>242.5</v>
      </c>
      <c r="E217" s="93">
        <v>242500</v>
      </c>
      <c r="F217" s="97">
        <f t="shared" si="7"/>
        <v>204.58</v>
      </c>
      <c r="G217" s="96">
        <v>204580</v>
      </c>
      <c r="H217" s="56"/>
      <c r="I217" s="18">
        <v>5030</v>
      </c>
      <c r="J217" s="17">
        <f t="shared" si="6"/>
        <v>5.03</v>
      </c>
      <c r="K217" s="57"/>
      <c r="L217" s="58"/>
    </row>
    <row r="218" spans="1:12" s="5" customFormat="1" ht="12.75" customHeight="1">
      <c r="A218" s="53">
        <v>34151</v>
      </c>
      <c r="B218" s="90">
        <v>247.1</v>
      </c>
      <c r="C218" s="93">
        <v>247100</v>
      </c>
      <c r="D218" s="98">
        <v>240.6</v>
      </c>
      <c r="E218" s="93">
        <v>240600</v>
      </c>
      <c r="F218" s="97">
        <f t="shared" si="7"/>
        <v>244.62</v>
      </c>
      <c r="G218" s="96">
        <v>244620</v>
      </c>
      <c r="H218" s="56"/>
      <c r="I218" s="18">
        <v>5880</v>
      </c>
      <c r="J218" s="17">
        <f t="shared" si="6"/>
        <v>5.88</v>
      </c>
      <c r="K218" s="57"/>
      <c r="L218" s="58"/>
    </row>
    <row r="219" spans="1:12" s="5" customFormat="1" ht="12.75" customHeight="1">
      <c r="A219" s="59">
        <v>34182</v>
      </c>
      <c r="B219" s="90">
        <v>249.9</v>
      </c>
      <c r="C219" s="93">
        <v>249900</v>
      </c>
      <c r="D219" s="98">
        <v>251</v>
      </c>
      <c r="E219" s="93">
        <v>251000</v>
      </c>
      <c r="F219" s="97">
        <f t="shared" si="7"/>
        <v>239.93</v>
      </c>
      <c r="G219" s="96">
        <v>239930</v>
      </c>
      <c r="H219" s="56"/>
      <c r="I219" s="18">
        <v>5950</v>
      </c>
      <c r="J219" s="17">
        <f t="shared" si="6"/>
        <v>5.95</v>
      </c>
      <c r="K219" s="57"/>
      <c r="L219" s="58"/>
    </row>
    <row r="220" spans="1:12" s="5" customFormat="1" ht="12.75" customHeight="1">
      <c r="A220" s="53">
        <v>34213</v>
      </c>
      <c r="B220" s="90">
        <v>253.2</v>
      </c>
      <c r="C220" s="93">
        <v>253200</v>
      </c>
      <c r="D220" s="98">
        <v>251.6</v>
      </c>
      <c r="E220" s="93">
        <v>251600</v>
      </c>
      <c r="F220" s="97">
        <f t="shared" si="7"/>
        <v>224.03</v>
      </c>
      <c r="G220" s="96">
        <v>224030</v>
      </c>
      <c r="H220" s="56"/>
      <c r="I220" s="18">
        <v>5700</v>
      </c>
      <c r="J220" s="17">
        <f t="shared" si="6"/>
        <v>5.7</v>
      </c>
      <c r="K220" s="57"/>
      <c r="L220" s="58"/>
    </row>
    <row r="221" spans="1:12" s="5" customFormat="1" ht="12.75" customHeight="1">
      <c r="A221" s="59">
        <v>34243</v>
      </c>
      <c r="B221" s="90">
        <v>256.7</v>
      </c>
      <c r="C221" s="93">
        <v>256700</v>
      </c>
      <c r="D221" s="98">
        <v>261</v>
      </c>
      <c r="E221" s="93">
        <v>261000</v>
      </c>
      <c r="F221" s="97">
        <f t="shared" si="7"/>
        <v>267.22000000000003</v>
      </c>
      <c r="G221" s="96">
        <v>267220</v>
      </c>
      <c r="H221" s="56"/>
      <c r="I221" s="18">
        <v>5500</v>
      </c>
      <c r="J221" s="17">
        <f t="shared" si="6"/>
        <v>5.5</v>
      </c>
      <c r="K221" s="57"/>
      <c r="L221" s="58"/>
    </row>
    <row r="222" spans="1:12" s="5" customFormat="1" ht="12.75" customHeight="1">
      <c r="A222" s="53">
        <v>34274</v>
      </c>
      <c r="B222" s="90">
        <v>260.3</v>
      </c>
      <c r="C222" s="93">
        <v>260300</v>
      </c>
      <c r="D222" s="98">
        <v>265.7</v>
      </c>
      <c r="E222" s="93">
        <v>265700</v>
      </c>
      <c r="F222" s="97">
        <f t="shared" si="7"/>
        <v>285.91000000000003</v>
      </c>
      <c r="G222" s="96">
        <v>285910</v>
      </c>
      <c r="H222" s="56"/>
      <c r="I222" s="18">
        <v>5780</v>
      </c>
      <c r="J222" s="17">
        <f t="shared" si="6"/>
        <v>5.78</v>
      </c>
      <c r="K222" s="57"/>
      <c r="L222" s="58"/>
    </row>
    <row r="223" spans="1:12" s="5" customFormat="1" ht="12.75" customHeight="1">
      <c r="A223" s="59">
        <v>34304</v>
      </c>
      <c r="B223" s="90">
        <v>263.5</v>
      </c>
      <c r="C223" s="93">
        <v>263500</v>
      </c>
      <c r="D223" s="98">
        <v>264.5</v>
      </c>
      <c r="E223" s="93">
        <v>264500</v>
      </c>
      <c r="F223" s="97">
        <f t="shared" si="7"/>
        <v>344.04</v>
      </c>
      <c r="G223" s="96">
        <v>344040</v>
      </c>
      <c r="H223" s="56"/>
      <c r="I223" s="18">
        <v>5790</v>
      </c>
      <c r="J223" s="17">
        <f t="shared" si="6"/>
        <v>5.79</v>
      </c>
      <c r="K223" s="57"/>
      <c r="L223" s="58"/>
    </row>
    <row r="224" spans="1:12" s="5" customFormat="1" ht="12.75" customHeight="1">
      <c r="A224" s="53">
        <v>34335</v>
      </c>
      <c r="B224" s="90">
        <v>266</v>
      </c>
      <c r="C224" s="93">
        <v>266000</v>
      </c>
      <c r="D224" s="98">
        <v>251.5</v>
      </c>
      <c r="E224" s="93">
        <v>251500</v>
      </c>
      <c r="F224" s="97">
        <f t="shared" si="7"/>
        <v>250.53</v>
      </c>
      <c r="G224" s="96">
        <v>250530</v>
      </c>
      <c r="H224" s="56"/>
      <c r="I224" s="18">
        <v>5670</v>
      </c>
      <c r="J224" s="17">
        <f t="shared" si="6"/>
        <v>5.67</v>
      </c>
      <c r="K224" s="57"/>
      <c r="L224" s="58"/>
    </row>
    <row r="225" spans="1:12" s="5" customFormat="1" ht="12.75" customHeight="1">
      <c r="A225" s="59">
        <v>34366</v>
      </c>
      <c r="B225" s="90">
        <v>268</v>
      </c>
      <c r="C225" s="93">
        <v>268000</v>
      </c>
      <c r="D225" s="98">
        <v>270.5</v>
      </c>
      <c r="E225" s="93">
        <v>270500</v>
      </c>
      <c r="F225" s="97">
        <f t="shared" si="7"/>
        <v>304.27999999999997</v>
      </c>
      <c r="G225" s="96">
        <v>304280</v>
      </c>
      <c r="H225" s="56"/>
      <c r="I225" s="18">
        <v>5390</v>
      </c>
      <c r="J225" s="17">
        <f t="shared" si="6"/>
        <v>5.39</v>
      </c>
      <c r="K225" s="57"/>
      <c r="L225" s="58"/>
    </row>
    <row r="226" spans="1:12" s="5" customFormat="1" ht="12.75" customHeight="1">
      <c r="A226" s="53">
        <v>34394</v>
      </c>
      <c r="B226" s="90">
        <v>269.5</v>
      </c>
      <c r="C226" s="93">
        <v>269500</v>
      </c>
      <c r="D226" s="98">
        <v>280.39999999999998</v>
      </c>
      <c r="E226" s="93">
        <v>280400</v>
      </c>
      <c r="F226" s="97">
        <f t="shared" si="7"/>
        <v>307.39999999999998</v>
      </c>
      <c r="G226" s="96">
        <v>307400</v>
      </c>
      <c r="H226" s="56"/>
      <c r="I226" s="18">
        <v>5750</v>
      </c>
      <c r="J226" s="17">
        <f t="shared" si="6"/>
        <v>5.75</v>
      </c>
      <c r="K226" s="57"/>
      <c r="L226" s="58"/>
    </row>
    <row r="227" spans="1:12" s="5" customFormat="1" ht="12.75" customHeight="1">
      <c r="A227" s="59">
        <v>34425</v>
      </c>
      <c r="B227" s="90">
        <v>271</v>
      </c>
      <c r="C227" s="93">
        <v>271000</v>
      </c>
      <c r="D227" s="98">
        <v>276.60000000000002</v>
      </c>
      <c r="E227" s="93">
        <v>276600</v>
      </c>
      <c r="F227" s="97">
        <f t="shared" si="7"/>
        <v>255.13</v>
      </c>
      <c r="G227" s="96">
        <v>255130</v>
      </c>
      <c r="H227" s="56"/>
      <c r="I227" s="18">
        <v>5480</v>
      </c>
      <c r="J227" s="17">
        <f t="shared" si="6"/>
        <v>5.48</v>
      </c>
      <c r="K227" s="57"/>
      <c r="L227" s="58"/>
    </row>
    <row r="228" spans="1:12" s="5" customFormat="1" ht="12.75" customHeight="1">
      <c r="A228" s="53">
        <v>34455</v>
      </c>
      <c r="B228" s="90">
        <v>273</v>
      </c>
      <c r="C228" s="93">
        <v>273000</v>
      </c>
      <c r="D228" s="98">
        <v>266.60000000000002</v>
      </c>
      <c r="E228" s="93">
        <v>266600</v>
      </c>
      <c r="F228" s="97">
        <f t="shared" si="7"/>
        <v>214.94</v>
      </c>
      <c r="G228" s="96">
        <v>214940</v>
      </c>
      <c r="H228" s="56"/>
      <c r="I228" s="18">
        <v>5840</v>
      </c>
      <c r="J228" s="17">
        <f t="shared" si="6"/>
        <v>5.84</v>
      </c>
      <c r="K228" s="57"/>
      <c r="L228" s="58"/>
    </row>
    <row r="229" spans="1:12" s="5" customFormat="1" ht="12.75" customHeight="1">
      <c r="A229" s="59">
        <v>34486</v>
      </c>
      <c r="B229" s="90">
        <v>275.89999999999998</v>
      </c>
      <c r="C229" s="93">
        <v>275900</v>
      </c>
      <c r="D229" s="98">
        <v>270.60000000000002</v>
      </c>
      <c r="E229" s="93">
        <v>270600</v>
      </c>
      <c r="F229" s="97">
        <f t="shared" si="7"/>
        <v>230.94</v>
      </c>
      <c r="G229" s="96">
        <v>230940</v>
      </c>
      <c r="H229" s="56"/>
      <c r="I229" s="18">
        <v>7040</v>
      </c>
      <c r="J229" s="17">
        <f t="shared" si="6"/>
        <v>7.04</v>
      </c>
      <c r="K229" s="57"/>
      <c r="L229" s="58"/>
    </row>
    <row r="230" spans="1:12" s="5" customFormat="1" ht="12.75" customHeight="1">
      <c r="A230" s="53">
        <v>34516</v>
      </c>
      <c r="B230" s="90">
        <v>279.5</v>
      </c>
      <c r="C230" s="93">
        <v>279500</v>
      </c>
      <c r="D230" s="98">
        <v>280.2</v>
      </c>
      <c r="E230" s="93">
        <v>280200</v>
      </c>
      <c r="F230" s="97">
        <f t="shared" si="7"/>
        <v>282.51</v>
      </c>
      <c r="G230" s="96">
        <v>282510</v>
      </c>
      <c r="H230" s="56"/>
      <c r="I230" s="18">
        <v>6690</v>
      </c>
      <c r="J230" s="17">
        <f t="shared" si="6"/>
        <v>6.69</v>
      </c>
      <c r="K230" s="57"/>
      <c r="L230" s="58"/>
    </row>
    <row r="231" spans="1:12" s="5" customFormat="1" ht="12.75" customHeight="1">
      <c r="A231" s="59">
        <v>34547</v>
      </c>
      <c r="B231" s="90">
        <v>283.5</v>
      </c>
      <c r="C231" s="93">
        <v>283500</v>
      </c>
      <c r="D231" s="98">
        <v>284.60000000000002</v>
      </c>
      <c r="E231" s="93">
        <v>284600</v>
      </c>
      <c r="F231" s="97">
        <f t="shared" si="7"/>
        <v>265.43</v>
      </c>
      <c r="G231" s="96">
        <v>265430</v>
      </c>
      <c r="H231" s="56"/>
      <c r="I231" s="18">
        <v>6970</v>
      </c>
      <c r="J231" s="17">
        <f t="shared" si="6"/>
        <v>6.97</v>
      </c>
      <c r="K231" s="57"/>
      <c r="L231" s="58"/>
    </row>
    <row r="232" spans="1:12" s="5" customFormat="1" ht="12.75" customHeight="1">
      <c r="A232" s="53">
        <v>34578</v>
      </c>
      <c r="B232" s="90">
        <v>287.39999999999998</v>
      </c>
      <c r="C232" s="93">
        <v>287400</v>
      </c>
      <c r="D232" s="98">
        <v>293.5</v>
      </c>
      <c r="E232" s="93">
        <v>293500</v>
      </c>
      <c r="F232" s="97">
        <f t="shared" si="7"/>
        <v>253.97</v>
      </c>
      <c r="G232" s="96">
        <v>253970</v>
      </c>
      <c r="H232" s="56"/>
      <c r="I232" s="18">
        <v>7220</v>
      </c>
      <c r="J232" s="17">
        <f t="shared" si="6"/>
        <v>7.22</v>
      </c>
      <c r="K232" s="57"/>
      <c r="L232" s="58"/>
    </row>
    <row r="233" spans="1:12" s="5" customFormat="1" ht="12.75" customHeight="1">
      <c r="A233" s="59">
        <v>34608</v>
      </c>
      <c r="B233" s="90">
        <v>290.5</v>
      </c>
      <c r="C233" s="93">
        <v>290500</v>
      </c>
      <c r="D233" s="98">
        <v>293.7</v>
      </c>
      <c r="E233" s="93">
        <v>293700</v>
      </c>
      <c r="F233" s="97">
        <f t="shared" si="7"/>
        <v>301.58999999999997</v>
      </c>
      <c r="G233" s="96">
        <v>301590</v>
      </c>
      <c r="H233" s="56"/>
      <c r="I233" s="18">
        <v>6930</v>
      </c>
      <c r="J233" s="17">
        <f t="shared" si="6"/>
        <v>6.93</v>
      </c>
      <c r="K233" s="57"/>
      <c r="L233" s="58"/>
    </row>
    <row r="234" spans="1:12" s="5" customFormat="1" ht="12.75" customHeight="1">
      <c r="A234" s="53">
        <v>34639</v>
      </c>
      <c r="B234" s="90">
        <v>292.39999999999998</v>
      </c>
      <c r="C234" s="93">
        <v>292400</v>
      </c>
      <c r="D234" s="98">
        <v>292.60000000000002</v>
      </c>
      <c r="E234" s="93">
        <v>292600</v>
      </c>
      <c r="F234" s="97">
        <f t="shared" si="7"/>
        <v>311</v>
      </c>
      <c r="G234" s="96">
        <v>311000</v>
      </c>
      <c r="H234" s="56"/>
      <c r="I234" s="18">
        <v>7360</v>
      </c>
      <c r="J234" s="17">
        <f t="shared" si="6"/>
        <v>7.36</v>
      </c>
      <c r="K234" s="57"/>
      <c r="L234" s="58"/>
    </row>
    <row r="235" spans="1:12" s="5" customFormat="1" ht="12.75" customHeight="1">
      <c r="A235" s="59">
        <v>34669</v>
      </c>
      <c r="B235" s="90">
        <v>293.60000000000002</v>
      </c>
      <c r="C235" s="93">
        <v>293600</v>
      </c>
      <c r="D235" s="98">
        <v>294.39999999999998</v>
      </c>
      <c r="E235" s="93">
        <v>294400</v>
      </c>
      <c r="F235" s="97">
        <f t="shared" si="7"/>
        <v>384.01</v>
      </c>
      <c r="G235" s="96">
        <v>384010</v>
      </c>
      <c r="H235" s="56"/>
      <c r="I235" s="18">
        <v>7610</v>
      </c>
      <c r="J235" s="17">
        <f t="shared" si="6"/>
        <v>7.61</v>
      </c>
      <c r="K235" s="57"/>
      <c r="L235" s="58"/>
    </row>
    <row r="236" spans="1:12" s="5" customFormat="1" ht="12.75" customHeight="1">
      <c r="A236" s="53">
        <v>34700</v>
      </c>
      <c r="B236" s="90">
        <v>294.60000000000002</v>
      </c>
      <c r="C236" s="93">
        <v>294600</v>
      </c>
      <c r="D236" s="98">
        <v>300</v>
      </c>
      <c r="E236" s="93">
        <v>300000</v>
      </c>
      <c r="F236" s="97">
        <f t="shared" si="7"/>
        <v>303.76</v>
      </c>
      <c r="G236" s="96">
        <v>303760</v>
      </c>
      <c r="H236" s="56"/>
      <c r="I236" s="18">
        <v>7660</v>
      </c>
      <c r="J236" s="17">
        <f t="shared" si="6"/>
        <v>7.66</v>
      </c>
      <c r="K236" s="57"/>
      <c r="L236" s="58"/>
    </row>
    <row r="237" spans="1:12" s="5" customFormat="1" ht="12.75" customHeight="1">
      <c r="A237" s="59">
        <v>34731</v>
      </c>
      <c r="B237" s="90">
        <v>296</v>
      </c>
      <c r="C237" s="93">
        <v>296000</v>
      </c>
      <c r="D237" s="98">
        <v>292.39999999999998</v>
      </c>
      <c r="E237" s="93">
        <v>292400</v>
      </c>
      <c r="F237" s="97">
        <f t="shared" si="7"/>
        <v>319.05</v>
      </c>
      <c r="G237" s="96">
        <v>319050</v>
      </c>
      <c r="H237" s="56"/>
      <c r="I237" s="18">
        <v>7110</v>
      </c>
      <c r="J237" s="17">
        <f t="shared" si="6"/>
        <v>7.11</v>
      </c>
      <c r="K237" s="57"/>
      <c r="L237" s="58"/>
    </row>
    <row r="238" spans="1:12" s="5" customFormat="1" ht="12.75" customHeight="1">
      <c r="A238" s="53">
        <v>34759</v>
      </c>
      <c r="B238" s="90">
        <v>298.10000000000002</v>
      </c>
      <c r="C238" s="93">
        <v>298100</v>
      </c>
      <c r="D238" s="98">
        <v>299.39999999999998</v>
      </c>
      <c r="E238" s="93">
        <v>299400</v>
      </c>
      <c r="F238" s="97">
        <f t="shared" si="7"/>
        <v>313.54000000000002</v>
      </c>
      <c r="G238" s="96">
        <v>313540</v>
      </c>
      <c r="H238" s="56"/>
      <c r="I238" s="18">
        <v>7320</v>
      </c>
      <c r="J238" s="17">
        <f t="shared" si="6"/>
        <v>7.32</v>
      </c>
      <c r="K238" s="57"/>
      <c r="L238" s="58"/>
    </row>
    <row r="239" spans="1:12" s="5" customFormat="1" ht="12.75" customHeight="1">
      <c r="A239" s="59">
        <v>34790</v>
      </c>
      <c r="B239" s="90">
        <v>301.10000000000002</v>
      </c>
      <c r="C239" s="93">
        <v>301100</v>
      </c>
      <c r="D239" s="98">
        <v>300.8</v>
      </c>
      <c r="E239" s="93">
        <v>300800</v>
      </c>
      <c r="F239" s="97">
        <f t="shared" si="7"/>
        <v>294.16000000000003</v>
      </c>
      <c r="G239" s="96">
        <v>294160</v>
      </c>
      <c r="H239" s="56"/>
      <c r="I239" s="18">
        <v>7790</v>
      </c>
      <c r="J239" s="17">
        <f t="shared" si="6"/>
        <v>7.79</v>
      </c>
      <c r="K239" s="57"/>
      <c r="L239" s="58"/>
    </row>
    <row r="240" spans="1:12" s="5" customFormat="1" ht="12.75" customHeight="1">
      <c r="A240" s="53">
        <v>34820</v>
      </c>
      <c r="B240" s="90">
        <v>304.39999999999998</v>
      </c>
      <c r="C240" s="93">
        <v>304400</v>
      </c>
      <c r="D240" s="98">
        <v>306.10000000000002</v>
      </c>
      <c r="E240" s="93">
        <v>306100</v>
      </c>
      <c r="F240" s="97">
        <f t="shared" si="7"/>
        <v>244.81</v>
      </c>
      <c r="G240" s="96">
        <v>244810</v>
      </c>
      <c r="H240" s="56"/>
      <c r="I240" s="18">
        <v>6890</v>
      </c>
      <c r="J240" s="17">
        <f t="shared" si="6"/>
        <v>6.89</v>
      </c>
      <c r="K240" s="57"/>
      <c r="L240" s="58"/>
    </row>
    <row r="241" spans="1:12" s="5" customFormat="1" ht="12.75" customHeight="1">
      <c r="A241" s="59">
        <v>34851</v>
      </c>
      <c r="B241" s="90">
        <v>307.5</v>
      </c>
      <c r="C241" s="93">
        <v>307500</v>
      </c>
      <c r="D241" s="98">
        <v>306.8</v>
      </c>
      <c r="E241" s="93">
        <v>306800</v>
      </c>
      <c r="F241" s="97">
        <f t="shared" si="7"/>
        <v>261.44</v>
      </c>
      <c r="G241" s="96">
        <v>261440</v>
      </c>
      <c r="H241" s="56"/>
      <c r="I241" s="18">
        <v>7900</v>
      </c>
      <c r="J241" s="17">
        <f t="shared" si="6"/>
        <v>7.9</v>
      </c>
      <c r="K241" s="57"/>
      <c r="L241" s="58"/>
    </row>
    <row r="242" spans="1:12" s="5" customFormat="1" ht="12.75" customHeight="1">
      <c r="A242" s="53">
        <v>34881</v>
      </c>
      <c r="B242" s="90">
        <v>310.5</v>
      </c>
      <c r="C242" s="93">
        <v>310500</v>
      </c>
      <c r="D242" s="98">
        <v>315.3</v>
      </c>
      <c r="E242" s="93">
        <v>315300</v>
      </c>
      <c r="F242" s="97">
        <f t="shared" si="7"/>
        <v>329.74</v>
      </c>
      <c r="G242" s="96">
        <v>329740</v>
      </c>
      <c r="H242" s="56"/>
      <c r="I242" s="18">
        <v>8420</v>
      </c>
      <c r="J242" s="17">
        <f t="shared" si="6"/>
        <v>8.42</v>
      </c>
      <c r="K242" s="57"/>
      <c r="L242" s="58"/>
    </row>
    <row r="243" spans="1:12" s="5" customFormat="1" ht="12.75" customHeight="1">
      <c r="A243" s="59">
        <v>34912</v>
      </c>
      <c r="B243" s="90">
        <v>312.7</v>
      </c>
      <c r="C243" s="93">
        <v>312700</v>
      </c>
      <c r="D243" s="98">
        <v>319.60000000000002</v>
      </c>
      <c r="E243" s="93">
        <v>319600</v>
      </c>
      <c r="F243" s="97">
        <f t="shared" si="7"/>
        <v>304.89999999999998</v>
      </c>
      <c r="G243" s="96">
        <v>304900</v>
      </c>
      <c r="H243" s="56"/>
      <c r="I243" s="18">
        <v>8210</v>
      </c>
      <c r="J243" s="17">
        <f t="shared" si="6"/>
        <v>8.2100000000000009</v>
      </c>
      <c r="K243" s="57"/>
      <c r="L243" s="58"/>
    </row>
    <row r="244" spans="1:12" s="5" customFormat="1" ht="12.75" customHeight="1">
      <c r="A244" s="53">
        <v>34943</v>
      </c>
      <c r="B244" s="90">
        <v>315.39999999999998</v>
      </c>
      <c r="C244" s="93">
        <v>315400</v>
      </c>
      <c r="D244" s="98">
        <v>311.60000000000002</v>
      </c>
      <c r="E244" s="93">
        <v>311600</v>
      </c>
      <c r="F244" s="97">
        <f t="shared" si="7"/>
        <v>268.57</v>
      </c>
      <c r="G244" s="96">
        <v>268570</v>
      </c>
      <c r="H244" s="56"/>
      <c r="I244" s="18">
        <v>8250</v>
      </c>
      <c r="J244" s="17">
        <f t="shared" si="6"/>
        <v>8.25</v>
      </c>
      <c r="K244" s="57"/>
      <c r="L244" s="58"/>
    </row>
    <row r="245" spans="1:12" s="5" customFormat="1" ht="12.75" customHeight="1">
      <c r="A245" s="59">
        <v>34973</v>
      </c>
      <c r="B245" s="90">
        <v>318.3</v>
      </c>
      <c r="C245" s="93">
        <v>318300</v>
      </c>
      <c r="D245" s="98">
        <v>312.7</v>
      </c>
      <c r="E245" s="93">
        <v>312700</v>
      </c>
      <c r="F245" s="97">
        <f t="shared" si="7"/>
        <v>320.66000000000003</v>
      </c>
      <c r="G245" s="96">
        <v>320660</v>
      </c>
      <c r="H245" s="56"/>
      <c r="I245" s="18">
        <v>8660</v>
      </c>
      <c r="J245" s="17">
        <f t="shared" si="6"/>
        <v>8.66</v>
      </c>
      <c r="K245" s="57"/>
      <c r="L245" s="58"/>
    </row>
    <row r="246" spans="1:12" s="5" customFormat="1" ht="12.75" customHeight="1">
      <c r="A246" s="53">
        <v>35004</v>
      </c>
      <c r="B246" s="90">
        <v>321.7</v>
      </c>
      <c r="C246" s="93">
        <v>321700</v>
      </c>
      <c r="D246" s="98">
        <v>323.60000000000002</v>
      </c>
      <c r="E246" s="93">
        <v>323600</v>
      </c>
      <c r="F246" s="97">
        <f t="shared" si="7"/>
        <v>342.93</v>
      </c>
      <c r="G246" s="96">
        <v>342930</v>
      </c>
      <c r="H246" s="56"/>
      <c r="I246" s="18">
        <v>8960</v>
      </c>
      <c r="J246" s="17">
        <f t="shared" si="6"/>
        <v>8.9600000000000009</v>
      </c>
      <c r="K246" s="57"/>
      <c r="L246" s="58"/>
    </row>
    <row r="247" spans="1:12" s="5" customFormat="1" ht="12.75" customHeight="1">
      <c r="A247" s="59">
        <v>35034</v>
      </c>
      <c r="B247" s="90">
        <v>325.60000000000002</v>
      </c>
      <c r="C247" s="93">
        <v>325600</v>
      </c>
      <c r="D247" s="98">
        <v>326</v>
      </c>
      <c r="E247" s="93">
        <v>326000</v>
      </c>
      <c r="F247" s="97">
        <f t="shared" si="7"/>
        <v>422.26</v>
      </c>
      <c r="G247" s="96">
        <v>422260</v>
      </c>
      <c r="H247" s="56"/>
      <c r="I247" s="18">
        <v>9800</v>
      </c>
      <c r="J247" s="17">
        <f t="shared" si="6"/>
        <v>9.8000000000000007</v>
      </c>
      <c r="K247" s="57"/>
      <c r="L247" s="58"/>
    </row>
    <row r="248" spans="1:12" s="5" customFormat="1" ht="12.75" customHeight="1">
      <c r="A248" s="53">
        <v>35065</v>
      </c>
      <c r="B248" s="90">
        <v>330</v>
      </c>
      <c r="C248" s="93">
        <v>330000</v>
      </c>
      <c r="D248" s="98">
        <v>326.8</v>
      </c>
      <c r="E248" s="93">
        <v>326800</v>
      </c>
      <c r="F248" s="97">
        <f t="shared" si="7"/>
        <v>317.20999999999998</v>
      </c>
      <c r="G248" s="96">
        <v>317210</v>
      </c>
      <c r="H248" s="56"/>
      <c r="I248" s="18">
        <v>9400</v>
      </c>
      <c r="J248" s="17">
        <f t="shared" si="6"/>
        <v>9.4</v>
      </c>
      <c r="K248" s="57"/>
      <c r="L248" s="58"/>
    </row>
    <row r="249" spans="1:12" s="5" customFormat="1" ht="12.75" customHeight="1">
      <c r="A249" s="59">
        <v>35096</v>
      </c>
      <c r="B249" s="90">
        <v>334.6</v>
      </c>
      <c r="C249" s="93">
        <v>334600</v>
      </c>
      <c r="D249" s="98">
        <v>333.9</v>
      </c>
      <c r="E249" s="93">
        <v>333900</v>
      </c>
      <c r="F249" s="97">
        <f t="shared" si="7"/>
        <v>392.69</v>
      </c>
      <c r="G249" s="96">
        <v>392690</v>
      </c>
      <c r="H249" s="56"/>
      <c r="I249" s="18">
        <v>8200</v>
      </c>
      <c r="J249" s="17">
        <f t="shared" si="6"/>
        <v>8.1999999999999993</v>
      </c>
      <c r="K249" s="57"/>
      <c r="L249" s="58"/>
    </row>
    <row r="250" spans="1:12" s="5" customFormat="1" ht="12.75" customHeight="1">
      <c r="A250" s="53">
        <v>35125</v>
      </c>
      <c r="B250" s="90">
        <v>339</v>
      </c>
      <c r="C250" s="93">
        <v>339000</v>
      </c>
      <c r="D250" s="98">
        <v>350.8</v>
      </c>
      <c r="E250" s="93">
        <v>350800</v>
      </c>
      <c r="F250" s="97">
        <f t="shared" si="7"/>
        <v>365.55</v>
      </c>
      <c r="G250" s="96">
        <v>365550</v>
      </c>
      <c r="H250" s="56"/>
      <c r="I250" s="18">
        <v>8420</v>
      </c>
      <c r="J250" s="17">
        <f t="shared" si="6"/>
        <v>8.42</v>
      </c>
      <c r="K250" s="57"/>
      <c r="L250" s="58"/>
    </row>
    <row r="251" spans="1:12" s="5" customFormat="1" ht="12.75" customHeight="1">
      <c r="A251" s="59">
        <v>35156</v>
      </c>
      <c r="B251" s="90">
        <v>342.8</v>
      </c>
      <c r="C251" s="93">
        <v>342800</v>
      </c>
      <c r="D251" s="98">
        <v>349.6</v>
      </c>
      <c r="E251" s="93">
        <v>349600</v>
      </c>
      <c r="F251" s="97">
        <f t="shared" si="7"/>
        <v>333.2</v>
      </c>
      <c r="G251" s="96">
        <v>333200</v>
      </c>
      <c r="H251" s="56"/>
      <c r="I251" s="18">
        <v>7170</v>
      </c>
      <c r="J251" s="17">
        <f t="shared" si="6"/>
        <v>7.17</v>
      </c>
      <c r="K251" s="57"/>
      <c r="L251" s="58"/>
    </row>
    <row r="252" spans="1:12" s="5" customFormat="1" ht="12.75" customHeight="1">
      <c r="A252" s="53">
        <v>35186</v>
      </c>
      <c r="B252" s="90">
        <v>345.7</v>
      </c>
      <c r="C252" s="93">
        <v>345700</v>
      </c>
      <c r="D252" s="98">
        <v>327.60000000000002</v>
      </c>
      <c r="E252" s="93">
        <v>327600</v>
      </c>
      <c r="F252" s="97">
        <f t="shared" si="7"/>
        <v>261.51</v>
      </c>
      <c r="G252" s="96">
        <v>261510</v>
      </c>
      <c r="H252" s="56"/>
      <c r="I252" s="18">
        <v>6330</v>
      </c>
      <c r="J252" s="17">
        <f t="shared" si="6"/>
        <v>6.33</v>
      </c>
      <c r="K252" s="57"/>
      <c r="L252" s="58"/>
    </row>
    <row r="253" spans="1:12" s="5" customFormat="1" ht="12.75" customHeight="1">
      <c r="A253" s="59">
        <v>35217</v>
      </c>
      <c r="B253" s="90">
        <v>347.5</v>
      </c>
      <c r="C253" s="93">
        <v>347500</v>
      </c>
      <c r="D253" s="98">
        <v>354.5</v>
      </c>
      <c r="E253" s="93">
        <v>354500</v>
      </c>
      <c r="F253" s="97">
        <f t="shared" si="7"/>
        <v>306.93</v>
      </c>
      <c r="G253" s="96">
        <v>306930</v>
      </c>
      <c r="H253" s="56"/>
      <c r="I253" s="18">
        <v>7300</v>
      </c>
      <c r="J253" s="17">
        <f t="shared" si="6"/>
        <v>7.3</v>
      </c>
      <c r="K253" s="57"/>
      <c r="L253" s="58"/>
    </row>
    <row r="254" spans="1:12" s="5" customFormat="1" ht="12.75" customHeight="1">
      <c r="A254" s="53">
        <v>35247</v>
      </c>
      <c r="B254" s="90">
        <v>348.5</v>
      </c>
      <c r="C254" s="93">
        <v>348500</v>
      </c>
      <c r="D254" s="98">
        <v>344.4</v>
      </c>
      <c r="E254" s="93">
        <v>344400</v>
      </c>
      <c r="F254" s="97">
        <f t="shared" si="7"/>
        <v>358.23</v>
      </c>
      <c r="G254" s="96">
        <v>358230</v>
      </c>
      <c r="H254" s="56"/>
      <c r="I254" s="18">
        <v>7530</v>
      </c>
      <c r="J254" s="17">
        <f t="shared" si="6"/>
        <v>7.53</v>
      </c>
      <c r="K254" s="57"/>
      <c r="L254" s="58"/>
    </row>
    <row r="255" spans="1:12" s="5" customFormat="1" ht="12.75" customHeight="1">
      <c r="A255" s="59">
        <v>35278</v>
      </c>
      <c r="B255" s="90">
        <v>349.2</v>
      </c>
      <c r="C255" s="93">
        <v>349200</v>
      </c>
      <c r="D255" s="98">
        <v>349.5</v>
      </c>
      <c r="E255" s="93">
        <v>349500</v>
      </c>
      <c r="F255" s="97">
        <f t="shared" si="7"/>
        <v>329.24</v>
      </c>
      <c r="G255" s="96">
        <v>329240</v>
      </c>
      <c r="H255" s="56"/>
      <c r="I255" s="18">
        <v>7740</v>
      </c>
      <c r="J255" s="17">
        <f t="shared" si="6"/>
        <v>7.74</v>
      </c>
      <c r="K255" s="57"/>
      <c r="L255" s="58"/>
    </row>
    <row r="256" spans="1:12" s="5" customFormat="1" ht="12.75" customHeight="1">
      <c r="A256" s="53">
        <v>35309</v>
      </c>
      <c r="B256" s="90">
        <v>350</v>
      </c>
      <c r="C256" s="93">
        <v>350000</v>
      </c>
      <c r="D256" s="98">
        <v>345.9</v>
      </c>
      <c r="E256" s="93">
        <v>345900</v>
      </c>
      <c r="F256" s="97">
        <f t="shared" si="7"/>
        <v>309.16000000000003</v>
      </c>
      <c r="G256" s="96">
        <v>309160</v>
      </c>
      <c r="H256" s="56"/>
      <c r="I256" s="18">
        <v>7420</v>
      </c>
      <c r="J256" s="17">
        <f t="shared" si="6"/>
        <v>7.42</v>
      </c>
      <c r="K256" s="57"/>
      <c r="L256" s="58"/>
    </row>
    <row r="257" spans="1:12" s="5" customFormat="1" ht="12.75" customHeight="1">
      <c r="A257" s="59">
        <v>35339</v>
      </c>
      <c r="B257" s="90">
        <v>351.4</v>
      </c>
      <c r="C257" s="93">
        <v>351400</v>
      </c>
      <c r="D257" s="98">
        <v>344.3</v>
      </c>
      <c r="E257" s="93">
        <v>344300</v>
      </c>
      <c r="F257" s="97">
        <f t="shared" si="7"/>
        <v>350.36</v>
      </c>
      <c r="G257" s="96">
        <v>350360</v>
      </c>
      <c r="H257" s="56"/>
      <c r="I257" s="18">
        <v>7510</v>
      </c>
      <c r="J257" s="17">
        <f t="shared" si="6"/>
        <v>7.51</v>
      </c>
      <c r="K257" s="57"/>
      <c r="L257" s="58"/>
    </row>
    <row r="258" spans="1:12" s="5" customFormat="1" ht="12.75" customHeight="1">
      <c r="A258" s="53">
        <v>35370</v>
      </c>
      <c r="B258" s="90">
        <v>353.2</v>
      </c>
      <c r="C258" s="93">
        <v>353200</v>
      </c>
      <c r="D258" s="98">
        <v>358.7</v>
      </c>
      <c r="E258" s="93">
        <v>358700</v>
      </c>
      <c r="F258" s="97">
        <f t="shared" si="7"/>
        <v>375.57</v>
      </c>
      <c r="G258" s="96">
        <v>375570</v>
      </c>
      <c r="H258" s="56"/>
      <c r="I258" s="18">
        <v>7640</v>
      </c>
      <c r="J258" s="17">
        <f t="shared" si="6"/>
        <v>7.64</v>
      </c>
      <c r="K258" s="57"/>
      <c r="L258" s="58"/>
    </row>
    <row r="259" spans="1:12" s="5" customFormat="1" ht="12.75" customHeight="1">
      <c r="A259" s="59">
        <v>35400</v>
      </c>
      <c r="B259" s="90">
        <v>355</v>
      </c>
      <c r="C259" s="93">
        <v>355000</v>
      </c>
      <c r="D259" s="98">
        <v>358.4</v>
      </c>
      <c r="E259" s="93">
        <v>358400</v>
      </c>
      <c r="F259" s="97">
        <f t="shared" si="7"/>
        <v>465.18</v>
      </c>
      <c r="G259" s="96">
        <v>465180</v>
      </c>
      <c r="H259" s="56"/>
      <c r="I259" s="18">
        <v>7830</v>
      </c>
      <c r="J259" s="17">
        <f t="shared" si="6"/>
        <v>7.83</v>
      </c>
      <c r="K259" s="57"/>
      <c r="L259" s="58"/>
    </row>
    <row r="260" spans="1:12" s="5" customFormat="1" ht="12.75" customHeight="1">
      <c r="A260" s="53">
        <v>35431</v>
      </c>
      <c r="B260" s="90">
        <v>356.4</v>
      </c>
      <c r="C260" s="93">
        <v>356400</v>
      </c>
      <c r="D260" s="98">
        <v>353.1</v>
      </c>
      <c r="E260" s="93">
        <v>353100</v>
      </c>
      <c r="F260" s="97">
        <f t="shared" si="7"/>
        <v>342.89</v>
      </c>
      <c r="G260" s="96">
        <v>342890</v>
      </c>
      <c r="H260" s="56"/>
      <c r="I260" s="18">
        <v>7290</v>
      </c>
      <c r="J260" s="17">
        <f t="shared" si="6"/>
        <v>7.29</v>
      </c>
      <c r="K260" s="57"/>
      <c r="L260" s="58"/>
    </row>
    <row r="261" spans="1:12" s="5" customFormat="1" ht="12.75" customHeight="1">
      <c r="A261" s="59">
        <v>35462</v>
      </c>
      <c r="B261" s="90">
        <v>357.3</v>
      </c>
      <c r="C261" s="93">
        <v>357300</v>
      </c>
      <c r="D261" s="98">
        <v>366.1</v>
      </c>
      <c r="E261" s="93">
        <v>366100</v>
      </c>
      <c r="F261" s="97">
        <f t="shared" si="7"/>
        <v>407.96</v>
      </c>
      <c r="G261" s="96">
        <v>407960</v>
      </c>
      <c r="H261" s="56"/>
      <c r="I261" s="18">
        <v>6640</v>
      </c>
      <c r="J261" s="17">
        <f t="shared" si="6"/>
        <v>6.64</v>
      </c>
      <c r="K261" s="57"/>
      <c r="L261" s="58"/>
    </row>
    <row r="262" spans="1:12" s="5" customFormat="1" ht="12.75" customHeight="1">
      <c r="A262" s="53">
        <v>35490</v>
      </c>
      <c r="B262" s="90">
        <v>357.8</v>
      </c>
      <c r="C262" s="93">
        <v>357800</v>
      </c>
      <c r="D262" s="98">
        <v>360.3</v>
      </c>
      <c r="E262" s="93">
        <v>360300</v>
      </c>
      <c r="F262" s="97">
        <f t="shared" si="7"/>
        <v>390.9</v>
      </c>
      <c r="G262" s="96">
        <v>390900</v>
      </c>
      <c r="H262" s="56"/>
      <c r="I262" s="18">
        <v>7350</v>
      </c>
      <c r="J262" s="17">
        <f t="shared" si="6"/>
        <v>7.35</v>
      </c>
      <c r="K262" s="57"/>
      <c r="L262" s="58"/>
    </row>
    <row r="263" spans="1:12" s="5" customFormat="1" ht="12.75" customHeight="1">
      <c r="A263" s="59">
        <v>35521</v>
      </c>
      <c r="B263" s="90">
        <v>358.4</v>
      </c>
      <c r="C263" s="93">
        <v>358400</v>
      </c>
      <c r="D263" s="98">
        <v>350.2</v>
      </c>
      <c r="E263" s="93">
        <v>350200</v>
      </c>
      <c r="F263" s="97">
        <f t="shared" si="7"/>
        <v>325.89999999999998</v>
      </c>
      <c r="G263" s="96">
        <v>325900</v>
      </c>
      <c r="H263" s="56"/>
      <c r="I263" s="18">
        <v>6460</v>
      </c>
      <c r="J263" s="17">
        <f t="shared" si="6"/>
        <v>6.46</v>
      </c>
      <c r="K263" s="57"/>
      <c r="L263" s="58"/>
    </row>
    <row r="264" spans="1:12" s="5" customFormat="1" ht="12.75" customHeight="1">
      <c r="A264" s="53">
        <v>35551</v>
      </c>
      <c r="B264" s="90">
        <v>359.7</v>
      </c>
      <c r="C264" s="93">
        <v>359700</v>
      </c>
      <c r="D264" s="98">
        <v>360.3</v>
      </c>
      <c r="E264" s="93">
        <v>360300</v>
      </c>
      <c r="F264" s="97">
        <f t="shared" si="7"/>
        <v>289.10000000000002</v>
      </c>
      <c r="G264" s="96">
        <v>289100</v>
      </c>
      <c r="H264" s="56"/>
      <c r="I264" s="18">
        <v>6140</v>
      </c>
      <c r="J264" s="17">
        <f t="shared" ref="J264:J327" si="8">I264/1000</f>
        <v>6.14</v>
      </c>
      <c r="K264" s="57"/>
      <c r="L264" s="58"/>
    </row>
    <row r="265" spans="1:12" s="5" customFormat="1">
      <c r="A265" s="59">
        <v>35582</v>
      </c>
      <c r="B265" s="90">
        <v>361.5</v>
      </c>
      <c r="C265" s="93">
        <v>361500</v>
      </c>
      <c r="D265" s="98">
        <v>357.2</v>
      </c>
      <c r="E265" s="93">
        <v>357200</v>
      </c>
      <c r="F265" s="97">
        <f t="shared" ref="F265:F328" si="9">G265/1000</f>
        <v>308.18</v>
      </c>
      <c r="G265" s="96">
        <v>308180</v>
      </c>
      <c r="H265" s="56"/>
      <c r="I265" s="18">
        <v>6220</v>
      </c>
      <c r="J265" s="17">
        <f t="shared" si="8"/>
        <v>6.22</v>
      </c>
      <c r="K265" s="57"/>
      <c r="L265" s="58"/>
    </row>
    <row r="266" spans="1:12" s="5" customFormat="1">
      <c r="A266" s="53">
        <v>35612</v>
      </c>
      <c r="B266" s="90">
        <v>363.1</v>
      </c>
      <c r="C266" s="93">
        <v>363100</v>
      </c>
      <c r="D266" s="98">
        <v>374.3</v>
      </c>
      <c r="E266" s="93">
        <v>374300</v>
      </c>
      <c r="F266" s="97">
        <f t="shared" si="9"/>
        <v>397.36</v>
      </c>
      <c r="G266" s="96">
        <v>397360</v>
      </c>
      <c r="H266" s="56"/>
      <c r="I266" s="18">
        <v>6520</v>
      </c>
      <c r="J266" s="17">
        <f t="shared" si="8"/>
        <v>6.52</v>
      </c>
      <c r="K266" s="57"/>
      <c r="L266" s="58"/>
    </row>
    <row r="267" spans="1:12" s="5" customFormat="1">
      <c r="A267" s="53">
        <v>35643</v>
      </c>
      <c r="B267" s="90">
        <v>360.9</v>
      </c>
      <c r="C267" s="93">
        <v>360900</v>
      </c>
      <c r="D267" s="98">
        <v>355.4</v>
      </c>
      <c r="E267" s="93">
        <v>355400</v>
      </c>
      <c r="F267" s="97">
        <f t="shared" si="9"/>
        <v>330.43</v>
      </c>
      <c r="G267" s="96">
        <v>330430</v>
      </c>
      <c r="H267" s="56"/>
      <c r="I267" s="18">
        <v>6460</v>
      </c>
      <c r="J267" s="17">
        <f t="shared" si="8"/>
        <v>6.46</v>
      </c>
      <c r="K267" s="57"/>
      <c r="L267" s="58"/>
    </row>
    <row r="268" spans="1:12" s="5" customFormat="1">
      <c r="A268" s="53">
        <v>35674</v>
      </c>
      <c r="B268" s="90">
        <v>361.5</v>
      </c>
      <c r="C268" s="93">
        <v>361500</v>
      </c>
      <c r="D268" s="98">
        <v>374.7</v>
      </c>
      <c r="E268" s="93">
        <v>374700</v>
      </c>
      <c r="F268" s="97">
        <f t="shared" si="9"/>
        <v>330.94</v>
      </c>
      <c r="G268" s="96">
        <v>330940</v>
      </c>
      <c r="H268" s="56"/>
      <c r="I268" s="18">
        <v>6250</v>
      </c>
      <c r="J268" s="17">
        <f t="shared" si="8"/>
        <v>6.25</v>
      </c>
      <c r="K268" s="57"/>
      <c r="L268" s="58"/>
    </row>
    <row r="269" spans="1:12" s="5" customFormat="1">
      <c r="A269" s="53">
        <v>35704</v>
      </c>
      <c r="B269" s="90">
        <v>361.8</v>
      </c>
      <c r="C269" s="93">
        <v>361800</v>
      </c>
      <c r="D269" s="98">
        <v>366.3</v>
      </c>
      <c r="E269" s="93">
        <v>366300</v>
      </c>
      <c r="F269" s="97">
        <f t="shared" si="9"/>
        <v>366.48</v>
      </c>
      <c r="G269" s="96">
        <v>366480</v>
      </c>
      <c r="H269" s="56"/>
      <c r="I269" s="18">
        <v>6040</v>
      </c>
      <c r="J269" s="17">
        <f t="shared" si="8"/>
        <v>6.04</v>
      </c>
      <c r="K269" s="57"/>
      <c r="L269" s="58"/>
    </row>
    <row r="270" spans="1:12" s="5" customFormat="1">
      <c r="A270" s="53">
        <v>35735</v>
      </c>
      <c r="B270" s="90">
        <v>362.2</v>
      </c>
      <c r="C270" s="93">
        <v>362200</v>
      </c>
      <c r="D270" s="98">
        <v>356.6</v>
      </c>
      <c r="E270" s="93">
        <v>356600</v>
      </c>
      <c r="F270" s="97">
        <f t="shared" si="9"/>
        <v>379.46</v>
      </c>
      <c r="G270" s="96">
        <v>379460</v>
      </c>
      <c r="H270" s="56"/>
      <c r="I270" s="18">
        <v>6230</v>
      </c>
      <c r="J270" s="17">
        <f t="shared" si="8"/>
        <v>6.23</v>
      </c>
      <c r="K270" s="57"/>
      <c r="L270" s="58"/>
    </row>
    <row r="271" spans="1:12" s="5" customFormat="1">
      <c r="A271" s="53">
        <v>35765</v>
      </c>
      <c r="B271" s="90">
        <v>345.2</v>
      </c>
      <c r="C271" s="93">
        <v>345200</v>
      </c>
      <c r="D271" s="98">
        <v>349.1</v>
      </c>
      <c r="E271" s="93">
        <v>349100</v>
      </c>
      <c r="F271" s="97">
        <f t="shared" si="9"/>
        <v>448.28</v>
      </c>
      <c r="G271" s="96">
        <v>448280</v>
      </c>
      <c r="H271" s="56"/>
      <c r="I271" s="18">
        <v>6660</v>
      </c>
      <c r="J271" s="17">
        <f t="shared" si="8"/>
        <v>6.66</v>
      </c>
      <c r="K271" s="57"/>
      <c r="L271" s="58"/>
    </row>
    <row r="272" spans="1:12" s="5" customFormat="1">
      <c r="A272" s="53">
        <v>35796</v>
      </c>
      <c r="B272" s="90">
        <v>343.2</v>
      </c>
      <c r="C272" s="93">
        <v>343200</v>
      </c>
      <c r="D272" s="98">
        <v>345.1</v>
      </c>
      <c r="E272" s="93">
        <v>345100</v>
      </c>
      <c r="F272" s="97">
        <f t="shared" si="9"/>
        <v>346.23</v>
      </c>
      <c r="G272" s="96">
        <v>346230</v>
      </c>
      <c r="H272" s="56"/>
      <c r="I272" s="18">
        <v>7040</v>
      </c>
      <c r="J272" s="17">
        <f t="shared" si="8"/>
        <v>7.04</v>
      </c>
      <c r="K272" s="57"/>
      <c r="L272" s="58"/>
    </row>
    <row r="273" spans="1:12" s="5" customFormat="1">
      <c r="A273" s="53">
        <v>35827</v>
      </c>
      <c r="B273" s="90">
        <v>345.2</v>
      </c>
      <c r="C273" s="93">
        <v>345200</v>
      </c>
      <c r="D273" s="98">
        <v>341.7</v>
      </c>
      <c r="E273" s="93">
        <v>341700</v>
      </c>
      <c r="F273" s="97">
        <f t="shared" si="9"/>
        <v>353.61</v>
      </c>
      <c r="G273" s="96">
        <v>353610</v>
      </c>
      <c r="H273" s="56"/>
      <c r="I273" s="18">
        <v>6170</v>
      </c>
      <c r="J273" s="17">
        <f t="shared" si="8"/>
        <v>6.17</v>
      </c>
      <c r="K273" s="57"/>
      <c r="L273" s="58"/>
    </row>
    <row r="274" spans="1:12" s="5" customFormat="1">
      <c r="A274" s="53">
        <v>35855</v>
      </c>
      <c r="B274" s="90">
        <v>347</v>
      </c>
      <c r="C274" s="93">
        <v>347000</v>
      </c>
      <c r="D274" s="98">
        <v>321.3</v>
      </c>
      <c r="E274" s="93">
        <v>321300</v>
      </c>
      <c r="F274" s="97">
        <f t="shared" si="9"/>
        <v>338.56</v>
      </c>
      <c r="G274" s="96">
        <v>338560</v>
      </c>
      <c r="H274" s="56"/>
      <c r="I274" s="18">
        <v>6400</v>
      </c>
      <c r="J274" s="17">
        <f t="shared" si="8"/>
        <v>6.4</v>
      </c>
      <c r="K274" s="57"/>
      <c r="L274" s="58"/>
    </row>
    <row r="275" spans="1:12" s="5" customFormat="1">
      <c r="A275" s="61">
        <v>35886</v>
      </c>
      <c r="B275" s="90">
        <v>348.1</v>
      </c>
      <c r="C275" s="93">
        <v>348100</v>
      </c>
      <c r="D275" s="98">
        <v>356.4</v>
      </c>
      <c r="E275" s="93">
        <v>356400</v>
      </c>
      <c r="F275" s="97">
        <f t="shared" si="9"/>
        <v>341.08</v>
      </c>
      <c r="G275" s="96">
        <v>341080</v>
      </c>
      <c r="H275" s="56"/>
      <c r="I275" s="18">
        <v>6410</v>
      </c>
      <c r="J275" s="17">
        <f t="shared" si="8"/>
        <v>6.41</v>
      </c>
      <c r="K275" s="57"/>
      <c r="L275" s="58"/>
    </row>
    <row r="276" spans="1:12" s="5" customFormat="1">
      <c r="A276" s="61">
        <v>35916</v>
      </c>
      <c r="B276" s="90">
        <v>348.1</v>
      </c>
      <c r="C276" s="93">
        <v>348100</v>
      </c>
      <c r="D276" s="98">
        <v>356</v>
      </c>
      <c r="E276" s="93">
        <v>356000</v>
      </c>
      <c r="F276" s="97">
        <f t="shared" si="9"/>
        <v>283.39999999999998</v>
      </c>
      <c r="G276" s="96">
        <v>283400</v>
      </c>
      <c r="H276" s="56"/>
      <c r="I276" s="18">
        <v>6160</v>
      </c>
      <c r="J276" s="17">
        <f t="shared" si="8"/>
        <v>6.16</v>
      </c>
      <c r="K276" s="57"/>
      <c r="L276" s="58"/>
    </row>
    <row r="277" spans="1:12" s="5" customFormat="1">
      <c r="A277" s="61">
        <v>35947</v>
      </c>
      <c r="B277" s="90">
        <v>347.6</v>
      </c>
      <c r="C277" s="93">
        <v>347600</v>
      </c>
      <c r="D277" s="98">
        <v>349.4</v>
      </c>
      <c r="E277" s="93">
        <v>349400</v>
      </c>
      <c r="F277" s="97">
        <f t="shared" si="9"/>
        <v>304.19</v>
      </c>
      <c r="G277" s="96">
        <v>304190</v>
      </c>
      <c r="H277" s="56"/>
      <c r="I277" s="18">
        <v>7010</v>
      </c>
      <c r="J277" s="17">
        <f t="shared" si="8"/>
        <v>7.01</v>
      </c>
      <c r="K277" s="57"/>
      <c r="L277" s="58"/>
    </row>
    <row r="278" spans="1:12" s="5" customFormat="1">
      <c r="A278" s="61">
        <v>35977</v>
      </c>
      <c r="B278" s="90">
        <v>347</v>
      </c>
      <c r="C278" s="93">
        <v>347000</v>
      </c>
      <c r="D278" s="98">
        <v>354.3</v>
      </c>
      <c r="E278" s="93">
        <v>354300</v>
      </c>
      <c r="F278" s="97">
        <f t="shared" si="9"/>
        <v>372.3</v>
      </c>
      <c r="G278" s="96">
        <v>372300</v>
      </c>
      <c r="H278" s="56"/>
      <c r="I278" s="18">
        <v>7430</v>
      </c>
      <c r="J278" s="17">
        <f t="shared" si="8"/>
        <v>7.43</v>
      </c>
      <c r="K278" s="57"/>
      <c r="L278" s="58"/>
    </row>
    <row r="279" spans="1:12" s="5" customFormat="1">
      <c r="A279" s="61">
        <v>36008</v>
      </c>
      <c r="B279" s="90">
        <v>346.7</v>
      </c>
      <c r="C279" s="93">
        <v>346700</v>
      </c>
      <c r="D279" s="98">
        <v>345.3</v>
      </c>
      <c r="E279" s="93">
        <v>345300</v>
      </c>
      <c r="F279" s="97">
        <f t="shared" si="9"/>
        <v>323.68</v>
      </c>
      <c r="G279" s="96">
        <v>323680</v>
      </c>
      <c r="H279" s="56"/>
      <c r="I279" s="18">
        <v>6940</v>
      </c>
      <c r="J279" s="17">
        <f t="shared" si="8"/>
        <v>6.94</v>
      </c>
      <c r="K279" s="57"/>
      <c r="L279" s="58"/>
    </row>
    <row r="280" spans="1:12" s="5" customFormat="1">
      <c r="A280" s="61">
        <v>36039</v>
      </c>
      <c r="B280" s="90">
        <v>347</v>
      </c>
      <c r="C280" s="93">
        <v>347000</v>
      </c>
      <c r="D280" s="98">
        <v>360.5</v>
      </c>
      <c r="E280" s="93">
        <v>360500</v>
      </c>
      <c r="F280" s="97">
        <f t="shared" si="9"/>
        <v>323.86</v>
      </c>
      <c r="G280" s="96">
        <v>323860</v>
      </c>
      <c r="H280" s="56"/>
      <c r="I280" s="18">
        <v>6680</v>
      </c>
      <c r="J280" s="17">
        <f t="shared" si="8"/>
        <v>6.68</v>
      </c>
      <c r="K280" s="57"/>
      <c r="L280" s="58"/>
    </row>
    <row r="281" spans="1:12" s="5" customFormat="1">
      <c r="A281" s="61">
        <v>36069</v>
      </c>
      <c r="B281" s="90">
        <v>348.3</v>
      </c>
      <c r="C281" s="93">
        <v>348300</v>
      </c>
      <c r="D281" s="98">
        <v>348.8</v>
      </c>
      <c r="E281" s="93">
        <v>348800</v>
      </c>
      <c r="F281" s="97">
        <f t="shared" si="9"/>
        <v>354.75</v>
      </c>
      <c r="G281" s="96">
        <v>354750</v>
      </c>
      <c r="H281" s="56"/>
      <c r="I281" s="18">
        <v>6920</v>
      </c>
      <c r="J281" s="17">
        <f t="shared" si="8"/>
        <v>6.92</v>
      </c>
      <c r="K281" s="57"/>
      <c r="L281" s="58"/>
    </row>
    <row r="282" spans="1:12" s="5" customFormat="1">
      <c r="A282" s="61">
        <v>36100</v>
      </c>
      <c r="B282" s="90">
        <v>350.6</v>
      </c>
      <c r="C282" s="93">
        <v>350600</v>
      </c>
      <c r="D282" s="98">
        <v>344.7</v>
      </c>
      <c r="E282" s="93">
        <v>344700</v>
      </c>
      <c r="F282" s="97">
        <f t="shared" si="9"/>
        <v>367.91</v>
      </c>
      <c r="G282" s="96">
        <v>367910</v>
      </c>
      <c r="H282" s="56"/>
      <c r="I282" s="18">
        <v>6550</v>
      </c>
      <c r="J282" s="17">
        <f t="shared" si="8"/>
        <v>6.55</v>
      </c>
      <c r="K282" s="57"/>
      <c r="L282" s="58"/>
    </row>
    <row r="283" spans="1:12" s="5" customFormat="1">
      <c r="A283" s="61">
        <v>36130</v>
      </c>
      <c r="B283" s="90">
        <v>353.4</v>
      </c>
      <c r="C283" s="93">
        <v>353400</v>
      </c>
      <c r="D283" s="98">
        <v>351.7</v>
      </c>
      <c r="E283" s="93">
        <v>351700</v>
      </c>
      <c r="F283" s="97">
        <f t="shared" si="9"/>
        <v>457.64</v>
      </c>
      <c r="G283" s="96">
        <v>457640</v>
      </c>
      <c r="H283" s="56"/>
      <c r="I283" s="18">
        <v>7380</v>
      </c>
      <c r="J283" s="17">
        <f t="shared" si="8"/>
        <v>7.38</v>
      </c>
      <c r="K283" s="57"/>
      <c r="L283" s="58"/>
    </row>
    <row r="284" spans="1:12" s="5" customFormat="1">
      <c r="A284" s="61">
        <v>36161</v>
      </c>
      <c r="B284" s="90">
        <v>356.3</v>
      </c>
      <c r="C284" s="93">
        <v>356300</v>
      </c>
      <c r="D284" s="98">
        <v>362.9</v>
      </c>
      <c r="E284" s="93">
        <v>362900</v>
      </c>
      <c r="F284" s="97">
        <f t="shared" si="9"/>
        <v>350.98</v>
      </c>
      <c r="G284" s="96">
        <v>350980</v>
      </c>
      <c r="H284" s="56"/>
      <c r="I284" s="18">
        <v>7930</v>
      </c>
      <c r="J284" s="17">
        <f t="shared" si="8"/>
        <v>7.93</v>
      </c>
      <c r="K284" s="57"/>
      <c r="L284" s="58"/>
    </row>
    <row r="285" spans="1:12" s="5" customFormat="1">
      <c r="A285" s="61">
        <v>36192</v>
      </c>
      <c r="B285" s="90">
        <v>359</v>
      </c>
      <c r="C285" s="93">
        <v>359000</v>
      </c>
      <c r="D285" s="98">
        <v>362.2</v>
      </c>
      <c r="E285" s="93">
        <v>362200</v>
      </c>
      <c r="F285" s="97">
        <f t="shared" si="9"/>
        <v>398.57</v>
      </c>
      <c r="G285" s="96">
        <v>398570</v>
      </c>
      <c r="H285" s="56"/>
      <c r="I285" s="18">
        <v>6930</v>
      </c>
      <c r="J285" s="17">
        <f t="shared" si="8"/>
        <v>6.93</v>
      </c>
      <c r="K285" s="57"/>
      <c r="L285" s="58"/>
    </row>
    <row r="286" spans="1:12" s="5" customFormat="1">
      <c r="A286" s="61">
        <v>36220</v>
      </c>
      <c r="B286" s="90">
        <v>361.4</v>
      </c>
      <c r="C286" s="93">
        <v>361400</v>
      </c>
      <c r="D286" s="98">
        <v>365.5</v>
      </c>
      <c r="E286" s="93">
        <v>365500</v>
      </c>
      <c r="F286" s="97">
        <f t="shared" si="9"/>
        <v>389.02</v>
      </c>
      <c r="G286" s="96">
        <v>389020</v>
      </c>
      <c r="H286" s="56"/>
      <c r="I286" s="18">
        <v>7100</v>
      </c>
      <c r="J286" s="17">
        <f t="shared" si="8"/>
        <v>7.1</v>
      </c>
      <c r="K286" s="57"/>
      <c r="L286" s="58"/>
    </row>
    <row r="287" spans="1:12" s="5" customFormat="1">
      <c r="A287" s="61">
        <v>36251</v>
      </c>
      <c r="B287" s="90">
        <v>363.9</v>
      </c>
      <c r="C287" s="93">
        <v>363900</v>
      </c>
      <c r="D287" s="98">
        <v>356.8</v>
      </c>
      <c r="E287" s="93">
        <v>356800</v>
      </c>
      <c r="F287" s="97">
        <f t="shared" si="9"/>
        <v>334.13</v>
      </c>
      <c r="G287" s="96">
        <v>334130</v>
      </c>
      <c r="H287" s="56"/>
      <c r="I287" s="18">
        <v>6650</v>
      </c>
      <c r="J287" s="17">
        <f t="shared" si="8"/>
        <v>6.65</v>
      </c>
      <c r="K287" s="57"/>
      <c r="L287" s="58"/>
    </row>
    <row r="288" spans="1:12" s="5" customFormat="1">
      <c r="A288" s="61">
        <v>36281</v>
      </c>
      <c r="B288" s="90">
        <v>367</v>
      </c>
      <c r="C288" s="93">
        <v>367000</v>
      </c>
      <c r="D288" s="98">
        <v>371</v>
      </c>
      <c r="E288" s="93">
        <v>371000</v>
      </c>
      <c r="F288" s="97">
        <f t="shared" si="9"/>
        <v>298.13</v>
      </c>
      <c r="G288" s="96">
        <v>298130</v>
      </c>
      <c r="H288" s="56"/>
      <c r="I288" s="18">
        <v>6920</v>
      </c>
      <c r="J288" s="17">
        <f t="shared" si="8"/>
        <v>6.92</v>
      </c>
      <c r="K288" s="57"/>
      <c r="L288" s="58"/>
    </row>
    <row r="289" spans="1:12" s="5" customFormat="1">
      <c r="A289" s="61">
        <v>36312</v>
      </c>
      <c r="B289" s="90">
        <v>371</v>
      </c>
      <c r="C289" s="93">
        <v>371000</v>
      </c>
      <c r="D289" s="98">
        <v>365.7</v>
      </c>
      <c r="E289" s="93">
        <v>365700</v>
      </c>
      <c r="F289" s="97">
        <f t="shared" si="9"/>
        <v>317.06</v>
      </c>
      <c r="G289" s="96">
        <v>317060</v>
      </c>
      <c r="H289" s="56"/>
      <c r="I289" s="18">
        <v>6730</v>
      </c>
      <c r="J289" s="17">
        <f t="shared" si="8"/>
        <v>6.73</v>
      </c>
      <c r="K289" s="57"/>
      <c r="L289" s="58"/>
    </row>
    <row r="290" spans="1:12" s="5" customFormat="1">
      <c r="A290" s="61">
        <v>36342</v>
      </c>
      <c r="B290" s="90">
        <v>375.8</v>
      </c>
      <c r="C290" s="93">
        <v>375800</v>
      </c>
      <c r="D290" s="98">
        <v>370.4</v>
      </c>
      <c r="E290" s="93">
        <v>370400</v>
      </c>
      <c r="F290" s="97">
        <f t="shared" si="9"/>
        <v>388.46</v>
      </c>
      <c r="G290" s="96">
        <v>388460</v>
      </c>
      <c r="H290" s="56"/>
      <c r="I290" s="18">
        <v>7580</v>
      </c>
      <c r="J290" s="17">
        <f t="shared" si="8"/>
        <v>7.58</v>
      </c>
      <c r="K290" s="57"/>
      <c r="L290" s="58"/>
    </row>
    <row r="291" spans="1:12" s="5" customFormat="1">
      <c r="A291" s="61">
        <v>36373</v>
      </c>
      <c r="B291" s="90">
        <v>380.5</v>
      </c>
      <c r="C291" s="93">
        <v>380500</v>
      </c>
      <c r="D291" s="98">
        <v>387.4</v>
      </c>
      <c r="E291" s="93">
        <v>387400</v>
      </c>
      <c r="F291" s="97">
        <f t="shared" si="9"/>
        <v>355.61</v>
      </c>
      <c r="G291" s="96">
        <v>355610</v>
      </c>
      <c r="H291" s="56"/>
      <c r="I291" s="18">
        <v>7840</v>
      </c>
      <c r="J291" s="17">
        <f t="shared" si="8"/>
        <v>7.84</v>
      </c>
      <c r="K291" s="57"/>
      <c r="L291" s="58"/>
    </row>
    <row r="292" spans="1:12" s="5" customFormat="1">
      <c r="A292" s="61">
        <v>36404</v>
      </c>
      <c r="B292" s="90">
        <v>384.1</v>
      </c>
      <c r="C292" s="93">
        <v>384100</v>
      </c>
      <c r="D292" s="98">
        <v>390.7</v>
      </c>
      <c r="E292" s="93">
        <v>390700</v>
      </c>
      <c r="F292" s="97">
        <f t="shared" si="9"/>
        <v>353.13</v>
      </c>
      <c r="G292" s="96">
        <v>353130</v>
      </c>
      <c r="H292" s="56"/>
      <c r="I292" s="18">
        <v>7600</v>
      </c>
      <c r="J292" s="17">
        <f t="shared" si="8"/>
        <v>7.6</v>
      </c>
      <c r="K292" s="57"/>
      <c r="L292" s="58"/>
    </row>
    <row r="293" spans="1:12" s="5" customFormat="1">
      <c r="A293" s="61">
        <v>36434</v>
      </c>
      <c r="B293" s="90">
        <v>386</v>
      </c>
      <c r="C293" s="93">
        <v>386000</v>
      </c>
      <c r="D293" s="98">
        <v>386.3</v>
      </c>
      <c r="E293" s="93">
        <v>386300</v>
      </c>
      <c r="F293" s="97">
        <f t="shared" si="9"/>
        <v>396.98</v>
      </c>
      <c r="G293" s="96">
        <v>396980</v>
      </c>
      <c r="H293" s="56"/>
      <c r="I293" s="18">
        <v>7500</v>
      </c>
      <c r="J293" s="17">
        <f t="shared" si="8"/>
        <v>7.5</v>
      </c>
      <c r="K293" s="57"/>
      <c r="L293" s="58"/>
    </row>
    <row r="294" spans="1:12" s="5" customFormat="1">
      <c r="A294" s="61">
        <v>36465</v>
      </c>
      <c r="B294" s="90">
        <v>386.5</v>
      </c>
      <c r="C294" s="93">
        <v>386500</v>
      </c>
      <c r="D294" s="98">
        <v>389.6</v>
      </c>
      <c r="E294" s="93">
        <v>389600</v>
      </c>
      <c r="F294" s="97">
        <f t="shared" si="9"/>
        <v>416.67</v>
      </c>
      <c r="G294" s="96">
        <v>416670</v>
      </c>
      <c r="H294" s="56"/>
      <c r="I294" s="18">
        <v>7260</v>
      </c>
      <c r="J294" s="17">
        <f t="shared" si="8"/>
        <v>7.26</v>
      </c>
      <c r="K294" s="57"/>
      <c r="L294" s="58"/>
    </row>
    <row r="295" spans="1:12" s="5" customFormat="1">
      <c r="A295" s="61">
        <v>36495</v>
      </c>
      <c r="B295" s="90">
        <v>386.7</v>
      </c>
      <c r="C295" s="93">
        <v>386700</v>
      </c>
      <c r="D295" s="98">
        <v>356.4</v>
      </c>
      <c r="E295" s="93">
        <v>356400</v>
      </c>
      <c r="F295" s="97">
        <f t="shared" si="9"/>
        <v>460.78</v>
      </c>
      <c r="G295" s="96">
        <v>460780</v>
      </c>
      <c r="H295" s="56"/>
      <c r="I295" s="18">
        <v>7980</v>
      </c>
      <c r="J295" s="17">
        <f t="shared" si="8"/>
        <v>7.98</v>
      </c>
      <c r="K295" s="57"/>
      <c r="L295" s="58"/>
    </row>
    <row r="296" spans="1:12" s="5" customFormat="1">
      <c r="A296" s="61">
        <v>36526</v>
      </c>
      <c r="B296" s="90">
        <v>387.6</v>
      </c>
      <c r="C296" s="93">
        <v>387600</v>
      </c>
      <c r="D296" s="98">
        <v>371.1</v>
      </c>
      <c r="E296" s="93">
        <v>371100</v>
      </c>
      <c r="F296" s="97">
        <f t="shared" si="9"/>
        <v>360.8</v>
      </c>
      <c r="G296" s="96">
        <v>360800</v>
      </c>
      <c r="H296" s="56"/>
      <c r="I296" s="18">
        <v>9990</v>
      </c>
      <c r="J296" s="17">
        <f t="shared" si="8"/>
        <v>9.99</v>
      </c>
      <c r="K296" s="57"/>
      <c r="L296" s="58"/>
    </row>
    <row r="297" spans="1:12" s="5" customFormat="1">
      <c r="A297" s="61">
        <v>36557</v>
      </c>
      <c r="B297" s="90">
        <v>390</v>
      </c>
      <c r="C297" s="93">
        <v>390000</v>
      </c>
      <c r="D297" s="98">
        <v>387.6</v>
      </c>
      <c r="E297" s="93">
        <v>387600</v>
      </c>
      <c r="F297" s="97">
        <f t="shared" si="9"/>
        <v>434.59</v>
      </c>
      <c r="G297" s="96">
        <v>434590</v>
      </c>
      <c r="H297" s="56"/>
      <c r="I297" s="18">
        <v>7240</v>
      </c>
      <c r="J297" s="17">
        <f t="shared" si="8"/>
        <v>7.24</v>
      </c>
      <c r="K297" s="57"/>
      <c r="L297" s="58"/>
    </row>
    <row r="298" spans="1:12" s="5" customFormat="1">
      <c r="A298" s="61">
        <v>36586</v>
      </c>
      <c r="B298" s="90">
        <v>394</v>
      </c>
      <c r="C298" s="93">
        <v>394000</v>
      </c>
      <c r="D298" s="98">
        <v>394.9</v>
      </c>
      <c r="E298" s="93">
        <v>394900</v>
      </c>
      <c r="F298" s="97">
        <f t="shared" si="9"/>
        <v>411.86</v>
      </c>
      <c r="G298" s="96">
        <v>411860</v>
      </c>
      <c r="H298" s="56"/>
      <c r="I298" s="18">
        <v>7170</v>
      </c>
      <c r="J298" s="17">
        <f t="shared" si="8"/>
        <v>7.17</v>
      </c>
      <c r="K298" s="57"/>
      <c r="L298" s="58"/>
    </row>
    <row r="299" spans="1:12" s="5" customFormat="1">
      <c r="A299" s="61">
        <v>36617</v>
      </c>
      <c r="B299" s="90">
        <v>398.2</v>
      </c>
      <c r="C299" s="93">
        <v>398200</v>
      </c>
      <c r="D299" s="98">
        <v>420.8</v>
      </c>
      <c r="E299" s="93">
        <v>420800</v>
      </c>
      <c r="F299" s="97">
        <f t="shared" si="9"/>
        <v>405.62</v>
      </c>
      <c r="G299" s="96">
        <v>405620</v>
      </c>
      <c r="H299" s="56"/>
      <c r="I299" s="18">
        <v>7800</v>
      </c>
      <c r="J299" s="17">
        <f t="shared" si="8"/>
        <v>7.8</v>
      </c>
      <c r="K299" s="57"/>
      <c r="L299" s="58"/>
    </row>
    <row r="300" spans="1:12" s="5" customFormat="1">
      <c r="A300" s="61">
        <v>36647</v>
      </c>
      <c r="B300" s="90">
        <v>401.6</v>
      </c>
      <c r="C300" s="93">
        <v>401600</v>
      </c>
      <c r="D300" s="98">
        <v>405.6</v>
      </c>
      <c r="E300" s="93">
        <v>405600</v>
      </c>
      <c r="F300" s="97">
        <f t="shared" si="9"/>
        <v>319.35000000000002</v>
      </c>
      <c r="G300" s="96">
        <v>319350</v>
      </c>
      <c r="H300" s="56"/>
      <c r="I300" s="18">
        <v>7010</v>
      </c>
      <c r="J300" s="17">
        <f t="shared" si="8"/>
        <v>7.01</v>
      </c>
      <c r="K300" s="57"/>
      <c r="L300" s="58"/>
    </row>
    <row r="301" spans="1:12" s="5" customFormat="1">
      <c r="A301" s="61">
        <v>36678</v>
      </c>
      <c r="B301" s="90">
        <v>403.2</v>
      </c>
      <c r="C301" s="93">
        <v>403200</v>
      </c>
      <c r="D301" s="98">
        <v>405.1</v>
      </c>
      <c r="E301" s="93">
        <v>405100</v>
      </c>
      <c r="F301" s="97">
        <f t="shared" si="9"/>
        <v>347.94</v>
      </c>
      <c r="G301" s="96">
        <v>347940</v>
      </c>
      <c r="H301" s="56"/>
      <c r="I301" s="18">
        <v>7310</v>
      </c>
      <c r="J301" s="17">
        <f t="shared" si="8"/>
        <v>7.31</v>
      </c>
      <c r="K301" s="57"/>
      <c r="L301" s="58"/>
    </row>
    <row r="302" spans="1:12" s="5" customFormat="1">
      <c r="A302" s="61">
        <v>36708</v>
      </c>
      <c r="B302" s="90">
        <v>404.8</v>
      </c>
      <c r="C302" s="93">
        <v>404800</v>
      </c>
      <c r="D302" s="98">
        <v>402.4</v>
      </c>
      <c r="E302" s="93">
        <v>402400</v>
      </c>
      <c r="F302" s="97">
        <f t="shared" si="9"/>
        <v>429.03</v>
      </c>
      <c r="G302" s="96">
        <v>429030</v>
      </c>
      <c r="H302" s="56"/>
      <c r="I302" s="18">
        <v>8240</v>
      </c>
      <c r="J302" s="17">
        <f t="shared" si="8"/>
        <v>8.24</v>
      </c>
      <c r="K302" s="57"/>
      <c r="L302" s="58"/>
    </row>
    <row r="303" spans="1:12" s="5" customFormat="1">
      <c r="A303" s="61">
        <v>36739</v>
      </c>
      <c r="B303" s="90">
        <v>406.4</v>
      </c>
      <c r="C303" s="93">
        <v>406400</v>
      </c>
      <c r="D303" s="98">
        <v>401.9</v>
      </c>
      <c r="E303" s="93">
        <v>401900</v>
      </c>
      <c r="F303" s="97">
        <f t="shared" si="9"/>
        <v>372.85</v>
      </c>
      <c r="G303" s="96">
        <v>372850</v>
      </c>
      <c r="H303" s="56"/>
      <c r="I303" s="18">
        <v>8650</v>
      </c>
      <c r="J303" s="17">
        <f t="shared" si="8"/>
        <v>8.65</v>
      </c>
      <c r="K303" s="57"/>
      <c r="L303" s="58"/>
    </row>
    <row r="304" spans="1:12" s="5" customFormat="1">
      <c r="A304" s="61">
        <v>36770</v>
      </c>
      <c r="B304" s="90">
        <v>408.5</v>
      </c>
      <c r="C304" s="93">
        <v>408500</v>
      </c>
      <c r="D304" s="98">
        <v>459.1</v>
      </c>
      <c r="E304" s="93">
        <v>459100</v>
      </c>
      <c r="F304" s="97">
        <f t="shared" si="9"/>
        <v>402.97</v>
      </c>
      <c r="G304" s="96">
        <v>402970</v>
      </c>
      <c r="H304" s="56"/>
      <c r="I304" s="18">
        <v>7260</v>
      </c>
      <c r="J304" s="17">
        <f t="shared" si="8"/>
        <v>7.26</v>
      </c>
      <c r="K304" s="57"/>
      <c r="L304" s="58"/>
    </row>
    <row r="305" spans="1:12" s="5" customFormat="1">
      <c r="A305" s="61">
        <v>36800</v>
      </c>
      <c r="B305" s="90">
        <v>410.9</v>
      </c>
      <c r="C305" s="93">
        <v>410900</v>
      </c>
      <c r="D305" s="98">
        <v>414.8</v>
      </c>
      <c r="E305" s="93">
        <v>414800</v>
      </c>
      <c r="F305" s="97">
        <f t="shared" si="9"/>
        <v>426.51</v>
      </c>
      <c r="G305" s="96">
        <v>426510</v>
      </c>
      <c r="H305" s="56"/>
      <c r="I305" s="18">
        <v>8280</v>
      </c>
      <c r="J305" s="17">
        <f t="shared" si="8"/>
        <v>8.2799999999999994</v>
      </c>
      <c r="K305" s="57"/>
      <c r="L305" s="58"/>
    </row>
    <row r="306" spans="1:12" s="5" customFormat="1">
      <c r="A306" s="61">
        <v>36831</v>
      </c>
      <c r="B306" s="90">
        <v>413.4</v>
      </c>
      <c r="C306" s="93">
        <v>413400</v>
      </c>
      <c r="D306" s="98">
        <v>426.3</v>
      </c>
      <c r="E306" s="93">
        <v>426300</v>
      </c>
      <c r="F306" s="97">
        <f t="shared" si="9"/>
        <v>459.91</v>
      </c>
      <c r="G306" s="96">
        <v>459910</v>
      </c>
      <c r="H306" s="56"/>
      <c r="I306" s="18">
        <v>8100</v>
      </c>
      <c r="J306" s="17">
        <f t="shared" si="8"/>
        <v>8.1</v>
      </c>
      <c r="K306" s="57"/>
      <c r="L306" s="58"/>
    </row>
    <row r="307" spans="1:12" s="5" customFormat="1">
      <c r="A307" s="61">
        <v>36861</v>
      </c>
      <c r="B307" s="90">
        <v>415.3</v>
      </c>
      <c r="C307" s="93">
        <v>415300</v>
      </c>
      <c r="D307" s="98">
        <v>419.1</v>
      </c>
      <c r="E307" s="93">
        <v>419100</v>
      </c>
      <c r="F307" s="97">
        <f t="shared" si="9"/>
        <v>559.92999999999995</v>
      </c>
      <c r="G307" s="96">
        <v>559930</v>
      </c>
      <c r="H307" s="56"/>
      <c r="I307" s="18">
        <v>10120</v>
      </c>
      <c r="J307" s="17">
        <f t="shared" si="8"/>
        <v>10.119999999999999</v>
      </c>
      <c r="K307" s="57"/>
      <c r="L307" s="58"/>
    </row>
    <row r="308" spans="1:12" s="5" customFormat="1">
      <c r="A308" s="61">
        <v>36892</v>
      </c>
      <c r="B308" s="90">
        <v>416.1</v>
      </c>
      <c r="C308" s="93">
        <v>416100</v>
      </c>
      <c r="D308" s="98">
        <v>412.4</v>
      </c>
      <c r="E308" s="93">
        <v>412400</v>
      </c>
      <c r="F308" s="97">
        <f t="shared" si="9"/>
        <v>416.6</v>
      </c>
      <c r="G308" s="96">
        <v>416600</v>
      </c>
      <c r="H308" s="56"/>
      <c r="I308" s="18">
        <v>11740</v>
      </c>
      <c r="J308" s="17">
        <f t="shared" si="8"/>
        <v>11.74</v>
      </c>
      <c r="K308" s="57"/>
      <c r="L308" s="58"/>
    </row>
    <row r="309" spans="1:12" s="5" customFormat="1">
      <c r="A309" s="61">
        <v>36923</v>
      </c>
      <c r="B309" s="90">
        <v>416</v>
      </c>
      <c r="C309" s="93">
        <v>416000</v>
      </c>
      <c r="D309" s="98">
        <v>417.8</v>
      </c>
      <c r="E309" s="93">
        <v>417800</v>
      </c>
      <c r="F309" s="97">
        <f t="shared" si="9"/>
        <v>429.2</v>
      </c>
      <c r="G309" s="96">
        <v>429200</v>
      </c>
      <c r="H309" s="56"/>
      <c r="I309" s="18">
        <v>11760</v>
      </c>
      <c r="J309" s="17">
        <f t="shared" si="8"/>
        <v>11.76</v>
      </c>
      <c r="K309" s="57"/>
      <c r="L309" s="58"/>
    </row>
    <row r="310" spans="1:12" s="5" customFormat="1">
      <c r="A310" s="61">
        <v>36951</v>
      </c>
      <c r="B310" s="90">
        <v>415.7</v>
      </c>
      <c r="C310" s="93">
        <v>415700</v>
      </c>
      <c r="D310" s="98">
        <v>410.7</v>
      </c>
      <c r="E310" s="93">
        <v>410700</v>
      </c>
      <c r="F310" s="97">
        <f t="shared" si="9"/>
        <v>428.75</v>
      </c>
      <c r="G310" s="96">
        <v>428750</v>
      </c>
      <c r="H310" s="56"/>
      <c r="I310" s="18">
        <v>7920</v>
      </c>
      <c r="J310" s="17">
        <f t="shared" si="8"/>
        <v>7.92</v>
      </c>
      <c r="K310" s="57"/>
      <c r="L310" s="58"/>
    </row>
    <row r="311" spans="1:12" s="5" customFormat="1">
      <c r="A311" s="61">
        <v>36982</v>
      </c>
      <c r="B311" s="90">
        <v>415.7</v>
      </c>
      <c r="C311" s="93">
        <v>415700</v>
      </c>
      <c r="D311" s="98">
        <v>422.6</v>
      </c>
      <c r="E311" s="93">
        <v>422600</v>
      </c>
      <c r="F311" s="97">
        <f t="shared" si="9"/>
        <v>405.38</v>
      </c>
      <c r="G311" s="96">
        <v>405380</v>
      </c>
      <c r="H311" s="56"/>
      <c r="I311" s="18">
        <v>8540</v>
      </c>
      <c r="J311" s="17">
        <f t="shared" si="8"/>
        <v>8.5399999999999991</v>
      </c>
      <c r="K311" s="57"/>
      <c r="L311" s="58"/>
    </row>
    <row r="312" spans="1:12" s="5" customFormat="1">
      <c r="A312" s="61">
        <v>37012</v>
      </c>
      <c r="B312" s="90">
        <v>415.7</v>
      </c>
      <c r="C312" s="93">
        <v>415700</v>
      </c>
      <c r="D312" s="98">
        <v>409.1</v>
      </c>
      <c r="E312" s="93">
        <v>409100</v>
      </c>
      <c r="F312" s="97">
        <f t="shared" si="9"/>
        <v>330.18</v>
      </c>
      <c r="G312" s="96">
        <v>330180</v>
      </c>
      <c r="H312" s="56"/>
      <c r="I312" s="18">
        <v>9540</v>
      </c>
      <c r="J312" s="17">
        <f t="shared" si="8"/>
        <v>9.5399999999999991</v>
      </c>
      <c r="K312" s="57"/>
      <c r="L312" s="58"/>
    </row>
    <row r="313" spans="1:12" s="5" customFormat="1">
      <c r="A313" s="61">
        <v>37043</v>
      </c>
      <c r="B313" s="90">
        <v>414.8</v>
      </c>
      <c r="C313" s="93">
        <v>414800</v>
      </c>
      <c r="D313" s="98">
        <v>439</v>
      </c>
      <c r="E313" s="93">
        <v>439000</v>
      </c>
      <c r="F313" s="97">
        <f t="shared" si="9"/>
        <v>370.02</v>
      </c>
      <c r="G313" s="96">
        <v>370020</v>
      </c>
      <c r="H313" s="56"/>
      <c r="I313" s="18">
        <v>7210</v>
      </c>
      <c r="J313" s="17">
        <f t="shared" si="8"/>
        <v>7.21</v>
      </c>
      <c r="K313" s="57"/>
      <c r="L313" s="58"/>
    </row>
    <row r="314" spans="1:12" s="5" customFormat="1">
      <c r="A314" s="61">
        <v>37073</v>
      </c>
      <c r="B314" s="90">
        <v>412.1</v>
      </c>
      <c r="C314" s="93">
        <v>412100</v>
      </c>
      <c r="D314" s="98">
        <v>427.3</v>
      </c>
      <c r="E314" s="93">
        <v>427300</v>
      </c>
      <c r="F314" s="97">
        <f t="shared" si="9"/>
        <v>446.88</v>
      </c>
      <c r="G314" s="96">
        <v>446880</v>
      </c>
      <c r="H314" s="56"/>
      <c r="I314" s="18">
        <v>7900</v>
      </c>
      <c r="J314" s="17">
        <f t="shared" si="8"/>
        <v>7.9</v>
      </c>
      <c r="K314" s="57"/>
      <c r="L314" s="58"/>
    </row>
    <row r="315" spans="1:12" s="5" customFormat="1">
      <c r="A315" s="61">
        <v>37104</v>
      </c>
      <c r="B315" s="90">
        <v>407.6</v>
      </c>
      <c r="C315" s="93">
        <v>407600</v>
      </c>
      <c r="D315" s="98">
        <v>417.5</v>
      </c>
      <c r="E315" s="93">
        <v>417500</v>
      </c>
      <c r="F315" s="97">
        <f t="shared" si="9"/>
        <v>384.59</v>
      </c>
      <c r="G315" s="96">
        <v>384590</v>
      </c>
      <c r="H315" s="56"/>
      <c r="I315" s="18">
        <v>7580</v>
      </c>
      <c r="J315" s="17">
        <f t="shared" si="8"/>
        <v>7.58</v>
      </c>
      <c r="K315" s="57"/>
      <c r="L315" s="58"/>
    </row>
    <row r="316" spans="1:12" s="5" customFormat="1">
      <c r="A316" s="61">
        <v>37135</v>
      </c>
      <c r="B316" s="90">
        <v>402.1</v>
      </c>
      <c r="C316" s="93">
        <v>402100</v>
      </c>
      <c r="D316" s="98">
        <v>402.9</v>
      </c>
      <c r="E316" s="93">
        <v>402900</v>
      </c>
      <c r="F316" s="97">
        <f t="shared" si="9"/>
        <v>366.29</v>
      </c>
      <c r="G316" s="96">
        <v>366290</v>
      </c>
      <c r="H316" s="56"/>
      <c r="I316" s="18">
        <v>7350</v>
      </c>
      <c r="J316" s="17">
        <f t="shared" si="8"/>
        <v>7.35</v>
      </c>
      <c r="K316" s="57"/>
      <c r="L316" s="58"/>
    </row>
    <row r="317" spans="1:12" s="5" customFormat="1">
      <c r="A317" s="61">
        <v>37165</v>
      </c>
      <c r="B317" s="90">
        <v>396.9</v>
      </c>
      <c r="C317" s="93">
        <v>396900</v>
      </c>
      <c r="D317" s="98">
        <v>372.5</v>
      </c>
      <c r="E317" s="93">
        <v>372500</v>
      </c>
      <c r="F317" s="97">
        <f t="shared" si="9"/>
        <v>378.47</v>
      </c>
      <c r="G317" s="96">
        <v>378470</v>
      </c>
      <c r="H317" s="56"/>
      <c r="I317" s="18">
        <v>7020</v>
      </c>
      <c r="J317" s="17">
        <f t="shared" si="8"/>
        <v>7.02</v>
      </c>
      <c r="K317" s="57"/>
      <c r="L317" s="58"/>
    </row>
    <row r="318" spans="1:12" s="5" customFormat="1">
      <c r="A318" s="61">
        <v>37196</v>
      </c>
      <c r="B318" s="90">
        <v>393.5</v>
      </c>
      <c r="C318" s="93">
        <v>393500</v>
      </c>
      <c r="D318" s="98">
        <v>351.2</v>
      </c>
      <c r="E318" s="93">
        <v>351200</v>
      </c>
      <c r="F318" s="97">
        <f t="shared" si="9"/>
        <v>376.19</v>
      </c>
      <c r="G318" s="96">
        <v>376190</v>
      </c>
      <c r="H318" s="56"/>
      <c r="I318" s="18">
        <v>6760</v>
      </c>
      <c r="J318" s="17">
        <f t="shared" si="8"/>
        <v>6.76</v>
      </c>
      <c r="K318" s="57"/>
      <c r="L318" s="58"/>
    </row>
    <row r="319" spans="1:12" s="5" customFormat="1">
      <c r="A319" s="61">
        <v>37226</v>
      </c>
      <c r="B319" s="90">
        <v>392.8</v>
      </c>
      <c r="C319" s="93">
        <v>392800</v>
      </c>
      <c r="D319" s="98">
        <v>390</v>
      </c>
      <c r="E319" s="93">
        <v>390000</v>
      </c>
      <c r="F319" s="97">
        <f t="shared" si="9"/>
        <v>523.19000000000005</v>
      </c>
      <c r="G319" s="96">
        <v>523190</v>
      </c>
      <c r="H319" s="56"/>
      <c r="I319" s="18">
        <v>7570</v>
      </c>
      <c r="J319" s="17">
        <f t="shared" si="8"/>
        <v>7.57</v>
      </c>
      <c r="K319" s="57"/>
      <c r="L319" s="58"/>
    </row>
    <row r="320" spans="1:12" s="5" customFormat="1">
      <c r="A320" s="61">
        <v>37257</v>
      </c>
      <c r="B320" s="90">
        <v>394.7</v>
      </c>
      <c r="C320" s="93">
        <v>394700</v>
      </c>
      <c r="D320" s="98">
        <v>397.4</v>
      </c>
      <c r="E320" s="93">
        <v>397400</v>
      </c>
      <c r="F320" s="97">
        <f t="shared" si="9"/>
        <v>379.29</v>
      </c>
      <c r="G320" s="96">
        <v>379290</v>
      </c>
      <c r="H320" s="56"/>
      <c r="I320" s="18">
        <v>7980</v>
      </c>
      <c r="J320" s="17">
        <f t="shared" si="8"/>
        <v>7.98</v>
      </c>
      <c r="K320" s="57"/>
      <c r="L320" s="58"/>
    </row>
    <row r="321" spans="1:12" s="5" customFormat="1">
      <c r="A321" s="61">
        <v>37288</v>
      </c>
      <c r="B321" s="90">
        <v>398</v>
      </c>
      <c r="C321" s="93">
        <v>398000</v>
      </c>
      <c r="D321" s="98">
        <v>394.7</v>
      </c>
      <c r="E321" s="93">
        <v>394700</v>
      </c>
      <c r="F321" s="97">
        <f t="shared" si="9"/>
        <v>437.24</v>
      </c>
      <c r="G321" s="96">
        <v>437240</v>
      </c>
      <c r="H321" s="56"/>
      <c r="I321" s="18">
        <v>6880</v>
      </c>
      <c r="J321" s="17">
        <f t="shared" si="8"/>
        <v>6.88</v>
      </c>
      <c r="K321" s="57"/>
      <c r="L321" s="58"/>
    </row>
    <row r="322" spans="1:12" s="5" customFormat="1">
      <c r="A322" s="61">
        <v>37316</v>
      </c>
      <c r="B322" s="90">
        <v>401.2</v>
      </c>
      <c r="C322" s="93">
        <v>401200</v>
      </c>
      <c r="D322" s="98">
        <v>409.8</v>
      </c>
      <c r="E322" s="93">
        <v>409800</v>
      </c>
      <c r="F322" s="97">
        <f t="shared" si="9"/>
        <v>446.5</v>
      </c>
      <c r="G322" s="96">
        <v>446500</v>
      </c>
      <c r="H322" s="56"/>
      <c r="I322" s="18">
        <v>7310</v>
      </c>
      <c r="J322" s="17">
        <f t="shared" si="8"/>
        <v>7.31</v>
      </c>
      <c r="K322" s="57"/>
      <c r="L322" s="58"/>
    </row>
    <row r="323" spans="1:12" s="5" customFormat="1">
      <c r="A323" s="61">
        <v>37347</v>
      </c>
      <c r="B323" s="90">
        <v>403.1</v>
      </c>
      <c r="C323" s="93">
        <v>403100</v>
      </c>
      <c r="D323" s="98">
        <v>400.2</v>
      </c>
      <c r="E323" s="93">
        <v>400200</v>
      </c>
      <c r="F323" s="97">
        <f t="shared" si="9"/>
        <v>360.31</v>
      </c>
      <c r="G323" s="96">
        <v>360310</v>
      </c>
      <c r="H323" s="56"/>
      <c r="I323" s="18">
        <v>7080</v>
      </c>
      <c r="J323" s="17">
        <f t="shared" si="8"/>
        <v>7.08</v>
      </c>
      <c r="K323" s="57"/>
      <c r="L323" s="58"/>
    </row>
    <row r="324" spans="1:12" s="5" customFormat="1">
      <c r="A324" s="61">
        <v>37377</v>
      </c>
      <c r="B324" s="90">
        <v>403.6</v>
      </c>
      <c r="C324" s="93">
        <v>403600</v>
      </c>
      <c r="D324" s="98">
        <v>415.9</v>
      </c>
      <c r="E324" s="93">
        <v>415900</v>
      </c>
      <c r="F324" s="97">
        <f t="shared" si="9"/>
        <v>329.95</v>
      </c>
      <c r="G324" s="96">
        <v>329950</v>
      </c>
      <c r="H324" s="56"/>
      <c r="I324" s="18">
        <v>7300</v>
      </c>
      <c r="J324" s="17">
        <f t="shared" si="8"/>
        <v>7.3</v>
      </c>
      <c r="K324" s="57"/>
      <c r="L324" s="58"/>
    </row>
    <row r="325" spans="1:12" s="5" customFormat="1">
      <c r="A325" s="61">
        <v>37408</v>
      </c>
      <c r="B325" s="90">
        <v>403.3</v>
      </c>
      <c r="C325" s="93">
        <v>403300</v>
      </c>
      <c r="D325" s="98">
        <v>397.6</v>
      </c>
      <c r="E325" s="93">
        <v>397600</v>
      </c>
      <c r="F325" s="97">
        <f t="shared" si="9"/>
        <v>339.39</v>
      </c>
      <c r="G325" s="96">
        <v>339390</v>
      </c>
      <c r="H325" s="56"/>
      <c r="I325" s="18">
        <v>8180</v>
      </c>
      <c r="J325" s="17">
        <f t="shared" si="8"/>
        <v>8.18</v>
      </c>
      <c r="K325" s="57"/>
      <c r="L325" s="58"/>
    </row>
    <row r="326" spans="1:12" s="5" customFormat="1">
      <c r="A326" s="61">
        <v>37438</v>
      </c>
      <c r="B326" s="90">
        <v>402</v>
      </c>
      <c r="C326" s="93">
        <v>402000</v>
      </c>
      <c r="D326" s="98">
        <v>397.9</v>
      </c>
      <c r="E326" s="93">
        <v>397900</v>
      </c>
      <c r="F326" s="97">
        <f t="shared" si="9"/>
        <v>418.16</v>
      </c>
      <c r="G326" s="96">
        <v>418160</v>
      </c>
      <c r="H326" s="56"/>
      <c r="I326" s="18">
        <v>7590</v>
      </c>
      <c r="J326" s="17">
        <f t="shared" si="8"/>
        <v>7.59</v>
      </c>
      <c r="K326" s="57"/>
      <c r="L326" s="58"/>
    </row>
    <row r="327" spans="1:12" s="5" customFormat="1">
      <c r="A327" s="61">
        <v>37469</v>
      </c>
      <c r="B327" s="90">
        <v>401.9</v>
      </c>
      <c r="C327" s="93">
        <v>401900</v>
      </c>
      <c r="D327" s="98">
        <v>402.6</v>
      </c>
      <c r="E327" s="93">
        <v>402600</v>
      </c>
      <c r="F327" s="97">
        <f t="shared" si="9"/>
        <v>371.94</v>
      </c>
      <c r="G327" s="96">
        <v>371940</v>
      </c>
      <c r="H327" s="56"/>
      <c r="I327" s="18">
        <v>8230</v>
      </c>
      <c r="J327" s="17">
        <f t="shared" si="8"/>
        <v>8.23</v>
      </c>
      <c r="K327" s="57"/>
      <c r="L327" s="58"/>
    </row>
    <row r="328" spans="1:12" s="5" customFormat="1">
      <c r="A328" s="61">
        <v>37500</v>
      </c>
      <c r="B328" s="90">
        <v>403</v>
      </c>
      <c r="C328" s="93">
        <v>403000</v>
      </c>
      <c r="D328" s="98">
        <v>398.9</v>
      </c>
      <c r="E328" s="93">
        <v>398900</v>
      </c>
      <c r="F328" s="97">
        <f t="shared" si="9"/>
        <v>358.57</v>
      </c>
      <c r="G328" s="96">
        <v>358570</v>
      </c>
      <c r="H328" s="56"/>
      <c r="I328" s="18">
        <v>7570</v>
      </c>
      <c r="J328" s="17">
        <f t="shared" ref="J328:J391" si="10">I328/1000</f>
        <v>7.57</v>
      </c>
      <c r="K328" s="57"/>
      <c r="L328" s="58"/>
    </row>
    <row r="329" spans="1:12" s="5" customFormat="1">
      <c r="A329" s="61">
        <v>37530</v>
      </c>
      <c r="B329" s="90">
        <v>404.1</v>
      </c>
      <c r="C329" s="93">
        <v>404100</v>
      </c>
      <c r="D329" s="98">
        <v>420.7</v>
      </c>
      <c r="E329" s="93">
        <v>420700</v>
      </c>
      <c r="F329" s="97">
        <f t="shared" ref="F329:F392" si="11">G329/1000</f>
        <v>428.86</v>
      </c>
      <c r="G329" s="96">
        <v>428860</v>
      </c>
      <c r="H329" s="56"/>
      <c r="I329" s="18">
        <v>6780</v>
      </c>
      <c r="J329" s="17">
        <f t="shared" si="10"/>
        <v>6.78</v>
      </c>
      <c r="K329" s="57"/>
      <c r="L329" s="58"/>
    </row>
    <row r="330" spans="1:12" s="5" customFormat="1">
      <c r="A330" s="61">
        <v>37561</v>
      </c>
      <c r="B330" s="90">
        <v>403.6</v>
      </c>
      <c r="C330" s="93">
        <v>403600</v>
      </c>
      <c r="D330" s="98">
        <v>407.3</v>
      </c>
      <c r="E330" s="93">
        <v>407300</v>
      </c>
      <c r="F330" s="97">
        <f t="shared" si="11"/>
        <v>437.02</v>
      </c>
      <c r="G330" s="96">
        <v>437020</v>
      </c>
      <c r="H330" s="56"/>
      <c r="I330" s="18">
        <v>7210</v>
      </c>
      <c r="J330" s="17">
        <f t="shared" si="10"/>
        <v>7.21</v>
      </c>
      <c r="K330" s="57"/>
      <c r="L330" s="58"/>
    </row>
    <row r="331" spans="1:12" s="5" customFormat="1">
      <c r="A331" s="61">
        <v>37591</v>
      </c>
      <c r="B331" s="90">
        <v>402.1</v>
      </c>
      <c r="C331" s="93">
        <v>402100</v>
      </c>
      <c r="D331" s="98">
        <v>400</v>
      </c>
      <c r="E331" s="93">
        <v>400000</v>
      </c>
      <c r="F331" s="97">
        <f t="shared" si="11"/>
        <v>533.97</v>
      </c>
      <c r="G331" s="96">
        <v>533970</v>
      </c>
      <c r="H331" s="56"/>
      <c r="I331" s="18">
        <v>7250</v>
      </c>
      <c r="J331" s="17">
        <f t="shared" si="10"/>
        <v>7.25</v>
      </c>
      <c r="K331" s="57"/>
      <c r="L331" s="58"/>
    </row>
    <row r="332" spans="1:12" s="5" customFormat="1">
      <c r="A332" s="61">
        <v>37622</v>
      </c>
      <c r="B332" s="90">
        <v>399.2</v>
      </c>
      <c r="C332" s="93">
        <v>399200</v>
      </c>
      <c r="D332" s="98">
        <v>402.5</v>
      </c>
      <c r="E332" s="93">
        <v>402500</v>
      </c>
      <c r="F332" s="97">
        <f t="shared" si="11"/>
        <v>396.65</v>
      </c>
      <c r="G332" s="96">
        <v>396650</v>
      </c>
      <c r="H332" s="56"/>
      <c r="I332" s="18">
        <v>7870</v>
      </c>
      <c r="J332" s="17">
        <f t="shared" si="10"/>
        <v>7.87</v>
      </c>
      <c r="K332" s="57"/>
      <c r="L332" s="58"/>
    </row>
    <row r="333" spans="1:12" s="5" customFormat="1">
      <c r="A333" s="61">
        <v>37653</v>
      </c>
      <c r="B333" s="90">
        <v>396.1</v>
      </c>
      <c r="C333" s="93">
        <v>396100</v>
      </c>
      <c r="D333" s="98">
        <v>399</v>
      </c>
      <c r="E333" s="93">
        <v>399000</v>
      </c>
      <c r="F333" s="97">
        <f t="shared" si="11"/>
        <v>427.48</v>
      </c>
      <c r="G333" s="96">
        <v>427480</v>
      </c>
      <c r="H333" s="56"/>
      <c r="I333" s="18">
        <v>7310</v>
      </c>
      <c r="J333" s="17">
        <f t="shared" si="10"/>
        <v>7.31</v>
      </c>
      <c r="K333" s="57"/>
      <c r="L333" s="58"/>
    </row>
    <row r="334" spans="1:12" s="5" customFormat="1">
      <c r="A334" s="61">
        <v>37681</v>
      </c>
      <c r="B334" s="90">
        <v>393.8</v>
      </c>
      <c r="C334" s="93">
        <v>393800</v>
      </c>
      <c r="D334" s="98">
        <v>375.3</v>
      </c>
      <c r="E334" s="93">
        <v>375300</v>
      </c>
      <c r="F334" s="97">
        <f t="shared" si="11"/>
        <v>392.47</v>
      </c>
      <c r="G334" s="96">
        <v>392470</v>
      </c>
      <c r="H334" s="56"/>
      <c r="I334" s="18">
        <v>8410</v>
      </c>
      <c r="J334" s="17">
        <f t="shared" si="10"/>
        <v>8.41</v>
      </c>
      <c r="K334" s="57"/>
      <c r="L334" s="58"/>
    </row>
    <row r="335" spans="1:12" s="5" customFormat="1">
      <c r="A335" s="61">
        <v>37712</v>
      </c>
      <c r="B335" s="90">
        <v>393.6</v>
      </c>
      <c r="C335" s="93">
        <v>393600</v>
      </c>
      <c r="D335" s="98">
        <v>344.4</v>
      </c>
      <c r="E335" s="93">
        <v>344400</v>
      </c>
      <c r="F335" s="97">
        <f t="shared" si="11"/>
        <v>321.51</v>
      </c>
      <c r="G335" s="96">
        <v>321510</v>
      </c>
      <c r="H335" s="56"/>
      <c r="I335" s="18">
        <v>8230</v>
      </c>
      <c r="J335" s="17">
        <f t="shared" si="10"/>
        <v>8.23</v>
      </c>
      <c r="K335" s="57"/>
      <c r="L335" s="58"/>
    </row>
    <row r="336" spans="1:12" s="5" customFormat="1">
      <c r="A336" s="61">
        <v>37742</v>
      </c>
      <c r="B336" s="90">
        <v>396.2</v>
      </c>
      <c r="C336" s="93">
        <v>396200</v>
      </c>
      <c r="D336" s="98">
        <v>339.1</v>
      </c>
      <c r="E336" s="93">
        <v>339100</v>
      </c>
      <c r="F336" s="97">
        <f t="shared" si="11"/>
        <v>260.89999999999998</v>
      </c>
      <c r="G336" s="96">
        <v>260900</v>
      </c>
      <c r="H336" s="56"/>
      <c r="I336" s="18">
        <v>8000</v>
      </c>
      <c r="J336" s="17">
        <f t="shared" si="10"/>
        <v>8</v>
      </c>
      <c r="K336" s="57"/>
      <c r="L336" s="58"/>
    </row>
    <row r="337" spans="1:12" s="5" customFormat="1">
      <c r="A337" s="61">
        <v>37773</v>
      </c>
      <c r="B337" s="90">
        <v>401.2</v>
      </c>
      <c r="C337" s="93">
        <v>401200</v>
      </c>
      <c r="D337" s="98">
        <v>366</v>
      </c>
      <c r="E337" s="93">
        <v>366000</v>
      </c>
      <c r="F337" s="97">
        <f t="shared" si="11"/>
        <v>308.27</v>
      </c>
      <c r="G337" s="96">
        <v>308270</v>
      </c>
      <c r="H337" s="56"/>
      <c r="I337" s="18">
        <v>9470</v>
      </c>
      <c r="J337" s="17">
        <f t="shared" si="10"/>
        <v>9.4700000000000006</v>
      </c>
      <c r="K337" s="57"/>
      <c r="L337" s="58"/>
    </row>
    <row r="338" spans="1:12" s="5" customFormat="1">
      <c r="A338" s="61">
        <v>37803</v>
      </c>
      <c r="B338" s="90">
        <v>407.6</v>
      </c>
      <c r="C338" s="93">
        <v>407600</v>
      </c>
      <c r="D338" s="98">
        <v>392.4</v>
      </c>
      <c r="E338" s="93">
        <v>392400</v>
      </c>
      <c r="F338" s="97">
        <f t="shared" si="11"/>
        <v>415.51</v>
      </c>
      <c r="G338" s="96">
        <v>415510</v>
      </c>
      <c r="H338" s="56"/>
      <c r="I338" s="18">
        <v>9750</v>
      </c>
      <c r="J338" s="17">
        <f t="shared" si="10"/>
        <v>9.75</v>
      </c>
      <c r="K338" s="57"/>
      <c r="L338" s="58"/>
    </row>
    <row r="339" spans="1:12" s="5" customFormat="1">
      <c r="A339" s="61">
        <v>37834</v>
      </c>
      <c r="B339" s="90">
        <v>414.3</v>
      </c>
      <c r="C339" s="93">
        <v>414300</v>
      </c>
      <c r="D339" s="98">
        <v>393.7</v>
      </c>
      <c r="E339" s="93">
        <v>393700</v>
      </c>
      <c r="F339" s="97">
        <f t="shared" si="11"/>
        <v>362.25</v>
      </c>
      <c r="G339" s="96">
        <v>362250</v>
      </c>
      <c r="H339" s="56"/>
      <c r="I339" s="18">
        <v>9930</v>
      </c>
      <c r="J339" s="17">
        <f t="shared" si="10"/>
        <v>9.93</v>
      </c>
      <c r="K339" s="57"/>
      <c r="L339" s="58"/>
    </row>
    <row r="340" spans="1:12" s="5" customFormat="1">
      <c r="A340" s="61">
        <v>37865</v>
      </c>
      <c r="B340" s="90">
        <v>420.4</v>
      </c>
      <c r="C340" s="93">
        <v>420400</v>
      </c>
      <c r="D340" s="98">
        <v>433.6</v>
      </c>
      <c r="E340" s="93">
        <v>433600</v>
      </c>
      <c r="F340" s="97">
        <f t="shared" si="11"/>
        <v>385.6</v>
      </c>
      <c r="G340" s="96">
        <v>385600</v>
      </c>
      <c r="H340" s="56"/>
      <c r="I340" s="18">
        <v>9010</v>
      </c>
      <c r="J340" s="17">
        <f t="shared" si="10"/>
        <v>9.01</v>
      </c>
      <c r="K340" s="57"/>
      <c r="L340" s="58"/>
    </row>
    <row r="341" spans="1:12" s="5" customFormat="1">
      <c r="A341" s="61">
        <v>37895</v>
      </c>
      <c r="B341" s="90">
        <v>423.9</v>
      </c>
      <c r="C341" s="93">
        <v>423900</v>
      </c>
      <c r="D341" s="98">
        <v>428.2</v>
      </c>
      <c r="E341" s="93">
        <v>428200</v>
      </c>
      <c r="F341" s="97">
        <f t="shared" si="11"/>
        <v>435.33</v>
      </c>
      <c r="G341" s="96">
        <v>435330</v>
      </c>
      <c r="H341" s="56"/>
      <c r="I341" s="18">
        <v>8100</v>
      </c>
      <c r="J341" s="17">
        <f t="shared" si="10"/>
        <v>8.1</v>
      </c>
      <c r="K341" s="57"/>
      <c r="L341" s="58"/>
    </row>
    <row r="342" spans="1:12" s="5" customFormat="1">
      <c r="A342" s="61">
        <v>37926</v>
      </c>
      <c r="B342" s="90">
        <v>425.2</v>
      </c>
      <c r="C342" s="93">
        <v>425200</v>
      </c>
      <c r="D342" s="98">
        <v>436.4</v>
      </c>
      <c r="E342" s="93">
        <v>436400</v>
      </c>
      <c r="F342" s="97">
        <f t="shared" si="11"/>
        <v>473.28</v>
      </c>
      <c r="G342" s="96">
        <v>473280</v>
      </c>
      <c r="H342" s="56"/>
      <c r="I342" s="18">
        <v>8740</v>
      </c>
      <c r="J342" s="17">
        <f t="shared" si="10"/>
        <v>8.74</v>
      </c>
      <c r="K342" s="57"/>
      <c r="L342" s="58"/>
    </row>
    <row r="343" spans="1:12" s="5" customFormat="1">
      <c r="A343" s="61">
        <v>37956</v>
      </c>
      <c r="B343" s="90">
        <v>424.8</v>
      </c>
      <c r="C343" s="93">
        <v>424800</v>
      </c>
      <c r="D343" s="98">
        <v>433</v>
      </c>
      <c r="E343" s="93">
        <v>433000</v>
      </c>
      <c r="F343" s="97">
        <f t="shared" si="11"/>
        <v>566.6</v>
      </c>
      <c r="G343" s="96">
        <v>566600</v>
      </c>
      <c r="H343" s="56"/>
      <c r="I343" s="18">
        <v>9080</v>
      </c>
      <c r="J343" s="17">
        <f t="shared" si="10"/>
        <v>9.08</v>
      </c>
      <c r="K343" s="57"/>
      <c r="L343" s="58"/>
    </row>
    <row r="344" spans="1:12" s="5" customFormat="1">
      <c r="A344" s="61">
        <v>37987</v>
      </c>
      <c r="B344" s="90">
        <v>424</v>
      </c>
      <c r="C344" s="93">
        <v>424000</v>
      </c>
      <c r="D344" s="98">
        <v>414.3</v>
      </c>
      <c r="E344" s="93">
        <v>414300</v>
      </c>
      <c r="F344" s="97">
        <f t="shared" si="11"/>
        <v>420.17</v>
      </c>
      <c r="G344" s="96">
        <v>420170</v>
      </c>
      <c r="H344" s="56"/>
      <c r="I344" s="18">
        <v>9650</v>
      </c>
      <c r="J344" s="17">
        <f t="shared" si="10"/>
        <v>9.65</v>
      </c>
      <c r="K344" s="57"/>
      <c r="L344" s="58"/>
    </row>
    <row r="345" spans="1:12" s="5" customFormat="1">
      <c r="A345" s="61">
        <v>38018</v>
      </c>
      <c r="B345" s="90">
        <v>423.9</v>
      </c>
      <c r="C345" s="93">
        <v>423900</v>
      </c>
      <c r="D345" s="98">
        <v>422.6</v>
      </c>
      <c r="E345" s="93">
        <v>422600</v>
      </c>
      <c r="F345" s="97">
        <f t="shared" si="11"/>
        <v>454.82</v>
      </c>
      <c r="G345" s="96">
        <v>454820</v>
      </c>
      <c r="H345" s="56"/>
      <c r="I345" s="18">
        <v>8820</v>
      </c>
      <c r="J345" s="17">
        <f t="shared" si="10"/>
        <v>8.82</v>
      </c>
      <c r="K345" s="57"/>
      <c r="L345" s="58"/>
    </row>
    <row r="346" spans="1:12" s="5" customFormat="1">
      <c r="A346" s="61">
        <v>38047</v>
      </c>
      <c r="B346" s="90">
        <v>425.1</v>
      </c>
      <c r="C346" s="93">
        <v>425100</v>
      </c>
      <c r="D346" s="98">
        <v>418.5</v>
      </c>
      <c r="E346" s="93">
        <v>418500</v>
      </c>
      <c r="F346" s="97">
        <f t="shared" si="11"/>
        <v>432.28</v>
      </c>
      <c r="G346" s="96">
        <v>432280</v>
      </c>
      <c r="H346" s="56"/>
      <c r="I346" s="18">
        <v>9330</v>
      </c>
      <c r="J346" s="17">
        <f t="shared" si="10"/>
        <v>9.33</v>
      </c>
      <c r="K346" s="57"/>
      <c r="L346" s="58"/>
    </row>
    <row r="347" spans="1:12" s="5" customFormat="1">
      <c r="A347" s="61">
        <v>38078</v>
      </c>
      <c r="B347" s="90">
        <v>427.2</v>
      </c>
      <c r="C347" s="93">
        <v>427200</v>
      </c>
      <c r="D347" s="98">
        <v>429.8</v>
      </c>
      <c r="E347" s="93">
        <v>429800</v>
      </c>
      <c r="F347" s="97">
        <f t="shared" si="11"/>
        <v>402.79</v>
      </c>
      <c r="G347" s="96">
        <v>402790</v>
      </c>
      <c r="H347" s="56"/>
      <c r="I347" s="18">
        <v>9440</v>
      </c>
      <c r="J347" s="17">
        <f t="shared" si="10"/>
        <v>9.44</v>
      </c>
      <c r="K347" s="57"/>
      <c r="L347" s="58"/>
    </row>
    <row r="348" spans="1:12" s="5" customFormat="1">
      <c r="A348" s="61">
        <v>38108</v>
      </c>
      <c r="B348" s="90">
        <v>429.7</v>
      </c>
      <c r="C348" s="93">
        <v>429700</v>
      </c>
      <c r="D348" s="98">
        <v>437.1</v>
      </c>
      <c r="E348" s="93">
        <v>437100</v>
      </c>
      <c r="F348" s="97">
        <f t="shared" si="11"/>
        <v>341.26</v>
      </c>
      <c r="G348" s="96">
        <v>341260</v>
      </c>
      <c r="H348" s="56"/>
      <c r="I348" s="18">
        <v>9690</v>
      </c>
      <c r="J348" s="17">
        <f t="shared" si="10"/>
        <v>9.69</v>
      </c>
      <c r="K348" s="57"/>
      <c r="L348" s="58"/>
    </row>
    <row r="349" spans="1:12" s="5" customFormat="1">
      <c r="A349" s="61">
        <v>38139</v>
      </c>
      <c r="B349" s="90">
        <v>431.9</v>
      </c>
      <c r="C349" s="93">
        <v>431900</v>
      </c>
      <c r="D349" s="98">
        <v>439.8</v>
      </c>
      <c r="E349" s="93">
        <v>439800</v>
      </c>
      <c r="F349" s="97">
        <f t="shared" si="11"/>
        <v>367.28</v>
      </c>
      <c r="G349" s="96">
        <v>367280</v>
      </c>
      <c r="H349" s="56"/>
      <c r="I349" s="18">
        <v>10060</v>
      </c>
      <c r="J349" s="17">
        <f t="shared" si="10"/>
        <v>10.06</v>
      </c>
      <c r="K349" s="57"/>
      <c r="L349" s="58"/>
    </row>
    <row r="350" spans="1:12" s="5" customFormat="1">
      <c r="A350" s="61">
        <v>38169</v>
      </c>
      <c r="B350" s="90">
        <v>433.5</v>
      </c>
      <c r="C350" s="93">
        <v>433500</v>
      </c>
      <c r="D350" s="98">
        <v>435.8</v>
      </c>
      <c r="E350" s="93">
        <v>435800</v>
      </c>
      <c r="F350" s="97">
        <f t="shared" si="11"/>
        <v>467.55</v>
      </c>
      <c r="G350" s="96">
        <v>467550</v>
      </c>
      <c r="H350" s="56"/>
      <c r="I350" s="18">
        <v>10200</v>
      </c>
      <c r="J350" s="17">
        <f t="shared" si="10"/>
        <v>10.199999999999999</v>
      </c>
      <c r="K350" s="57"/>
      <c r="L350" s="58"/>
    </row>
    <row r="351" spans="1:12" s="5" customFormat="1">
      <c r="A351" s="61">
        <v>38200</v>
      </c>
      <c r="B351" s="90">
        <v>434.9</v>
      </c>
      <c r="C351" s="93">
        <v>434900</v>
      </c>
      <c r="D351" s="98">
        <v>435.5</v>
      </c>
      <c r="E351" s="93">
        <v>435500</v>
      </c>
      <c r="F351" s="97">
        <f t="shared" si="11"/>
        <v>403.06</v>
      </c>
      <c r="G351" s="96">
        <v>403060</v>
      </c>
      <c r="H351" s="56"/>
      <c r="I351" s="18">
        <v>10680</v>
      </c>
      <c r="J351" s="17">
        <f t="shared" si="10"/>
        <v>10.68</v>
      </c>
      <c r="K351" s="57"/>
      <c r="L351" s="58"/>
    </row>
    <row r="352" spans="1:12" s="5" customFormat="1">
      <c r="A352" s="61">
        <v>38231</v>
      </c>
      <c r="B352" s="90">
        <v>436.8</v>
      </c>
      <c r="C352" s="93">
        <v>436800</v>
      </c>
      <c r="D352" s="98">
        <v>428.1</v>
      </c>
      <c r="E352" s="93">
        <v>428100</v>
      </c>
      <c r="F352" s="97">
        <f t="shared" si="11"/>
        <v>393.51</v>
      </c>
      <c r="G352" s="96">
        <v>393510</v>
      </c>
      <c r="H352" s="56"/>
      <c r="I352" s="18">
        <v>10180</v>
      </c>
      <c r="J352" s="17">
        <f t="shared" si="10"/>
        <v>10.18</v>
      </c>
      <c r="K352" s="57"/>
      <c r="L352" s="58"/>
    </row>
    <row r="353" spans="1:12" s="5" customFormat="1">
      <c r="A353" s="61">
        <v>38261</v>
      </c>
      <c r="B353" s="90">
        <v>439.7</v>
      </c>
      <c r="C353" s="93">
        <v>439700</v>
      </c>
      <c r="D353" s="98">
        <v>437.3</v>
      </c>
      <c r="E353" s="93">
        <v>437300</v>
      </c>
      <c r="F353" s="97">
        <f t="shared" si="11"/>
        <v>447.38</v>
      </c>
      <c r="G353" s="96">
        <v>447380</v>
      </c>
      <c r="H353" s="56"/>
      <c r="I353" s="18">
        <v>9700</v>
      </c>
      <c r="J353" s="17">
        <f t="shared" si="10"/>
        <v>9.6999999999999993</v>
      </c>
      <c r="K353" s="57"/>
      <c r="L353" s="58"/>
    </row>
    <row r="354" spans="1:12" s="5" customFormat="1">
      <c r="A354" s="61">
        <v>38292</v>
      </c>
      <c r="B354" s="90">
        <v>443.7</v>
      </c>
      <c r="C354" s="93">
        <v>443700</v>
      </c>
      <c r="D354" s="98">
        <v>450.8</v>
      </c>
      <c r="E354" s="93">
        <v>450800</v>
      </c>
      <c r="F354" s="97">
        <f t="shared" si="11"/>
        <v>478.02</v>
      </c>
      <c r="G354" s="96">
        <v>478020</v>
      </c>
      <c r="H354" s="56"/>
      <c r="I354" s="18">
        <v>9470</v>
      </c>
      <c r="J354" s="17">
        <f t="shared" si="10"/>
        <v>9.4700000000000006</v>
      </c>
      <c r="K354" s="57"/>
      <c r="L354" s="58"/>
    </row>
    <row r="355" spans="1:12" s="5" customFormat="1">
      <c r="A355" s="61">
        <v>38322</v>
      </c>
      <c r="B355" s="90">
        <v>447.7</v>
      </c>
      <c r="C355" s="93">
        <v>447700</v>
      </c>
      <c r="D355" s="98">
        <v>447.3</v>
      </c>
      <c r="E355" s="93">
        <v>447300</v>
      </c>
      <c r="F355" s="97">
        <f t="shared" si="11"/>
        <v>591.39</v>
      </c>
      <c r="G355" s="96">
        <v>591390</v>
      </c>
      <c r="H355" s="56"/>
      <c r="I355" s="18">
        <v>10280</v>
      </c>
      <c r="J355" s="17">
        <f t="shared" si="10"/>
        <v>10.28</v>
      </c>
      <c r="K355" s="57"/>
      <c r="L355" s="58"/>
    </row>
    <row r="356" spans="1:12" s="5" customFormat="1">
      <c r="A356" s="61">
        <v>38353</v>
      </c>
      <c r="B356" s="90">
        <v>450.8</v>
      </c>
      <c r="C356" s="93">
        <v>450800</v>
      </c>
      <c r="D356" s="98">
        <v>475</v>
      </c>
      <c r="E356" s="93">
        <v>475000</v>
      </c>
      <c r="F356" s="97">
        <f t="shared" si="11"/>
        <v>456.92</v>
      </c>
      <c r="G356" s="96">
        <v>456920</v>
      </c>
      <c r="H356" s="56"/>
      <c r="I356" s="18">
        <v>10890</v>
      </c>
      <c r="J356" s="17">
        <f t="shared" si="10"/>
        <v>10.89</v>
      </c>
      <c r="K356" s="57"/>
      <c r="L356" s="58"/>
    </row>
    <row r="357" spans="1:12" s="5" customFormat="1">
      <c r="A357" s="61">
        <v>38384</v>
      </c>
      <c r="B357" s="90">
        <v>452.6</v>
      </c>
      <c r="C357" s="93">
        <v>452600</v>
      </c>
      <c r="D357" s="98">
        <v>449.6</v>
      </c>
      <c r="E357" s="93">
        <v>449600</v>
      </c>
      <c r="F357" s="97">
        <f t="shared" si="11"/>
        <v>498.78</v>
      </c>
      <c r="G357" s="96">
        <v>498780</v>
      </c>
      <c r="H357" s="56"/>
      <c r="I357" s="18">
        <v>9780</v>
      </c>
      <c r="J357" s="17">
        <f t="shared" si="10"/>
        <v>9.7799999999999994</v>
      </c>
      <c r="K357" s="57"/>
      <c r="L357" s="58"/>
    </row>
    <row r="358" spans="1:12" s="5" customFormat="1">
      <c r="A358" s="61">
        <v>38412</v>
      </c>
      <c r="B358" s="90">
        <v>453.5</v>
      </c>
      <c r="C358" s="93">
        <v>453500</v>
      </c>
      <c r="D358" s="98">
        <v>460.9</v>
      </c>
      <c r="E358" s="93">
        <v>460900</v>
      </c>
      <c r="F358" s="97">
        <f t="shared" si="11"/>
        <v>502.09</v>
      </c>
      <c r="G358" s="96">
        <v>502090</v>
      </c>
      <c r="H358" s="56"/>
      <c r="I358" s="18">
        <v>11690</v>
      </c>
      <c r="J358" s="17">
        <f t="shared" si="10"/>
        <v>11.69</v>
      </c>
      <c r="K358" s="57"/>
      <c r="L358" s="58"/>
    </row>
    <row r="359" spans="1:12" s="5" customFormat="1">
      <c r="A359" s="61">
        <v>38443</v>
      </c>
      <c r="B359" s="90">
        <v>454.3</v>
      </c>
      <c r="C359" s="93">
        <v>454300</v>
      </c>
      <c r="D359" s="98">
        <v>448</v>
      </c>
      <c r="E359" s="93">
        <v>448000</v>
      </c>
      <c r="F359" s="97">
        <f t="shared" si="11"/>
        <v>406.58</v>
      </c>
      <c r="G359" s="96">
        <v>406580</v>
      </c>
      <c r="H359" s="56"/>
      <c r="I359" s="18">
        <v>10670</v>
      </c>
      <c r="J359" s="17">
        <f t="shared" si="10"/>
        <v>10.67</v>
      </c>
      <c r="K359" s="57"/>
      <c r="L359" s="58"/>
    </row>
    <row r="360" spans="1:12" s="5" customFormat="1">
      <c r="A360" s="61">
        <v>38473</v>
      </c>
      <c r="B360" s="90">
        <v>455</v>
      </c>
      <c r="C360" s="93">
        <v>455000</v>
      </c>
      <c r="D360" s="98">
        <v>449.8</v>
      </c>
      <c r="E360" s="93">
        <v>449800</v>
      </c>
      <c r="F360" s="97">
        <f t="shared" si="11"/>
        <v>351.29</v>
      </c>
      <c r="G360" s="96">
        <v>351290</v>
      </c>
      <c r="H360" s="56"/>
      <c r="I360" s="18">
        <v>9940</v>
      </c>
      <c r="J360" s="17">
        <f t="shared" si="10"/>
        <v>9.94</v>
      </c>
      <c r="K360" s="57"/>
      <c r="L360" s="58"/>
    </row>
    <row r="361" spans="1:12" s="5" customFormat="1">
      <c r="A361" s="61">
        <v>38504</v>
      </c>
      <c r="B361" s="90">
        <v>455.6</v>
      </c>
      <c r="C361" s="93">
        <v>455600</v>
      </c>
      <c r="D361" s="98">
        <v>450</v>
      </c>
      <c r="E361" s="93">
        <v>450000</v>
      </c>
      <c r="F361" s="97">
        <f t="shared" si="11"/>
        <v>377.01</v>
      </c>
      <c r="G361" s="96">
        <v>377010</v>
      </c>
      <c r="H361" s="56"/>
      <c r="I361" s="18">
        <v>9970</v>
      </c>
      <c r="J361" s="17">
        <f t="shared" si="10"/>
        <v>9.9700000000000006</v>
      </c>
      <c r="K361" s="57"/>
      <c r="L361" s="58"/>
    </row>
    <row r="362" spans="1:12" s="5" customFormat="1">
      <c r="A362" s="61">
        <v>38534</v>
      </c>
      <c r="B362" s="90">
        <v>455.8</v>
      </c>
      <c r="C362" s="93">
        <v>455800</v>
      </c>
      <c r="D362" s="98">
        <v>462.2</v>
      </c>
      <c r="E362" s="93">
        <v>462200</v>
      </c>
      <c r="F362" s="97">
        <f t="shared" si="11"/>
        <v>497.04</v>
      </c>
      <c r="G362" s="96">
        <v>497040</v>
      </c>
      <c r="H362" s="56"/>
      <c r="I362" s="18">
        <v>9970</v>
      </c>
      <c r="J362" s="17">
        <f t="shared" si="10"/>
        <v>9.9700000000000006</v>
      </c>
      <c r="K362" s="57"/>
      <c r="L362" s="58"/>
    </row>
    <row r="363" spans="1:12" s="5" customFormat="1">
      <c r="A363" s="61">
        <v>38565</v>
      </c>
      <c r="B363" s="90">
        <v>455.1</v>
      </c>
      <c r="C363" s="93">
        <v>455100</v>
      </c>
      <c r="D363" s="98">
        <v>468</v>
      </c>
      <c r="E363" s="93">
        <v>468000</v>
      </c>
      <c r="F363" s="97">
        <f t="shared" si="11"/>
        <v>429.26</v>
      </c>
      <c r="G363" s="96">
        <v>429260</v>
      </c>
      <c r="H363" s="56"/>
      <c r="I363" s="18">
        <v>11500</v>
      </c>
      <c r="J363" s="17">
        <f t="shared" si="10"/>
        <v>11.5</v>
      </c>
      <c r="K363" s="57"/>
      <c r="L363" s="58"/>
    </row>
    <row r="364" spans="1:12" s="5" customFormat="1">
      <c r="A364" s="61">
        <v>38596</v>
      </c>
      <c r="B364" s="90">
        <v>453.7</v>
      </c>
      <c r="C364" s="93">
        <v>453700</v>
      </c>
      <c r="D364" s="98">
        <v>449.8</v>
      </c>
      <c r="E364" s="93">
        <v>449800</v>
      </c>
      <c r="F364" s="97">
        <f t="shared" si="11"/>
        <v>412.07</v>
      </c>
      <c r="G364" s="96">
        <v>412070</v>
      </c>
      <c r="H364" s="56"/>
      <c r="I364" s="18">
        <v>11140</v>
      </c>
      <c r="J364" s="17">
        <f t="shared" si="10"/>
        <v>11.14</v>
      </c>
      <c r="K364" s="57"/>
      <c r="L364" s="58"/>
    </row>
    <row r="365" spans="1:12" s="5" customFormat="1">
      <c r="A365" s="61">
        <v>38626</v>
      </c>
      <c r="B365" s="90">
        <v>452.1</v>
      </c>
      <c r="C365" s="93">
        <v>452100</v>
      </c>
      <c r="D365" s="98">
        <v>455.2</v>
      </c>
      <c r="E365" s="93">
        <v>455200</v>
      </c>
      <c r="F365" s="97">
        <f t="shared" si="11"/>
        <v>461.87</v>
      </c>
      <c r="G365" s="96">
        <v>461870</v>
      </c>
      <c r="H365" s="56"/>
      <c r="I365" s="18">
        <v>11050</v>
      </c>
      <c r="J365" s="17">
        <f t="shared" si="10"/>
        <v>11.05</v>
      </c>
      <c r="K365" s="57"/>
      <c r="L365" s="58"/>
    </row>
    <row r="366" spans="1:12" s="5" customFormat="1">
      <c r="A366" s="61">
        <v>38657</v>
      </c>
      <c r="B366" s="90">
        <v>450.9</v>
      </c>
      <c r="C366" s="93">
        <v>450900</v>
      </c>
      <c r="D366" s="98">
        <v>442.7</v>
      </c>
      <c r="E366" s="93">
        <v>442700</v>
      </c>
      <c r="F366" s="97">
        <f t="shared" si="11"/>
        <v>470.67</v>
      </c>
      <c r="G366" s="96">
        <v>470670</v>
      </c>
      <c r="H366" s="56"/>
      <c r="I366" s="18">
        <v>10800</v>
      </c>
      <c r="J366" s="17">
        <f t="shared" si="10"/>
        <v>10.8</v>
      </c>
      <c r="K366" s="57"/>
      <c r="L366" s="58"/>
    </row>
    <row r="367" spans="1:12" s="5" customFormat="1">
      <c r="A367" s="61">
        <v>38687</v>
      </c>
      <c r="B367" s="90">
        <v>450.4</v>
      </c>
      <c r="C367" s="93">
        <v>450400</v>
      </c>
      <c r="D367" s="98">
        <v>451.6</v>
      </c>
      <c r="E367" s="93">
        <v>451600</v>
      </c>
      <c r="F367" s="97">
        <f t="shared" si="11"/>
        <v>599.25</v>
      </c>
      <c r="G367" s="96">
        <v>599250</v>
      </c>
      <c r="H367" s="56"/>
      <c r="I367" s="18">
        <v>11360</v>
      </c>
      <c r="J367" s="17">
        <f t="shared" si="10"/>
        <v>11.36</v>
      </c>
      <c r="K367" s="57"/>
      <c r="L367" s="58"/>
    </row>
    <row r="368" spans="1:12" s="5" customFormat="1">
      <c r="A368" s="61">
        <v>38718</v>
      </c>
      <c r="B368" s="90">
        <v>450.7</v>
      </c>
      <c r="C368" s="93">
        <v>450700</v>
      </c>
      <c r="D368" s="98">
        <v>465.5</v>
      </c>
      <c r="E368" s="93">
        <v>465500</v>
      </c>
      <c r="F368" s="97">
        <f t="shared" si="11"/>
        <v>461.4</v>
      </c>
      <c r="G368" s="96">
        <v>461400</v>
      </c>
      <c r="H368" s="56"/>
      <c r="I368" s="18">
        <v>11370</v>
      </c>
      <c r="J368" s="17">
        <f t="shared" si="10"/>
        <v>11.37</v>
      </c>
      <c r="K368" s="57"/>
      <c r="L368" s="58"/>
    </row>
    <row r="369" spans="1:12" s="5" customFormat="1">
      <c r="A369" s="61">
        <v>38749</v>
      </c>
      <c r="B369" s="90">
        <v>451.4</v>
      </c>
      <c r="C369" s="93">
        <v>451400</v>
      </c>
      <c r="D369" s="98">
        <v>456.1</v>
      </c>
      <c r="E369" s="93">
        <v>456100</v>
      </c>
      <c r="F369" s="97">
        <f t="shared" si="11"/>
        <v>485</v>
      </c>
      <c r="G369" s="96">
        <v>485000</v>
      </c>
      <c r="H369" s="56"/>
      <c r="I369" s="18">
        <v>10960</v>
      </c>
      <c r="J369" s="17">
        <f t="shared" si="10"/>
        <v>10.96</v>
      </c>
      <c r="K369" s="57"/>
      <c r="L369" s="58"/>
    </row>
    <row r="370" spans="1:12" s="5" customFormat="1">
      <c r="A370" s="61">
        <v>38777</v>
      </c>
      <c r="B370" s="90">
        <v>451.6</v>
      </c>
      <c r="C370" s="93">
        <v>451600</v>
      </c>
      <c r="D370" s="98">
        <v>446.2</v>
      </c>
      <c r="E370" s="93">
        <v>446200</v>
      </c>
      <c r="F370" s="97">
        <f t="shared" si="11"/>
        <v>473.44</v>
      </c>
      <c r="G370" s="96">
        <v>473440</v>
      </c>
      <c r="H370" s="56"/>
      <c r="I370" s="18">
        <v>11010</v>
      </c>
      <c r="J370" s="17">
        <f t="shared" si="10"/>
        <v>11.01</v>
      </c>
      <c r="K370" s="57"/>
      <c r="L370" s="58"/>
    </row>
    <row r="371" spans="1:12" s="5" customFormat="1">
      <c r="A371" s="61">
        <v>38808</v>
      </c>
      <c r="B371" s="90">
        <v>451.1</v>
      </c>
      <c r="C371" s="93">
        <v>451100</v>
      </c>
      <c r="D371" s="98">
        <v>463.1</v>
      </c>
      <c r="E371" s="93">
        <v>463100</v>
      </c>
      <c r="F371" s="97">
        <f t="shared" si="11"/>
        <v>435.04</v>
      </c>
      <c r="G371" s="96">
        <v>435040</v>
      </c>
      <c r="H371" s="56"/>
      <c r="I371" s="18">
        <v>11100</v>
      </c>
      <c r="J371" s="17">
        <f t="shared" si="10"/>
        <v>11.1</v>
      </c>
      <c r="K371" s="57"/>
      <c r="L371" s="58"/>
    </row>
    <row r="372" spans="1:12" s="5" customFormat="1">
      <c r="A372" s="61">
        <v>38838</v>
      </c>
      <c r="B372" s="90">
        <v>450.6</v>
      </c>
      <c r="C372" s="93">
        <v>450600</v>
      </c>
      <c r="D372" s="98">
        <v>444.2</v>
      </c>
      <c r="E372" s="93">
        <v>444200</v>
      </c>
      <c r="F372" s="97">
        <f t="shared" si="11"/>
        <v>342.94</v>
      </c>
      <c r="G372" s="96">
        <v>342940</v>
      </c>
      <c r="H372" s="56"/>
      <c r="I372" s="18">
        <v>10600</v>
      </c>
      <c r="J372" s="17">
        <f t="shared" si="10"/>
        <v>10.6</v>
      </c>
      <c r="K372" s="57"/>
      <c r="L372" s="58"/>
    </row>
    <row r="373" spans="1:12" s="5" customFormat="1">
      <c r="A373" s="61">
        <v>38869</v>
      </c>
      <c r="B373" s="90">
        <v>450.9</v>
      </c>
      <c r="C373" s="93">
        <v>450900</v>
      </c>
      <c r="D373" s="98">
        <v>457</v>
      </c>
      <c r="E373" s="93">
        <v>457000</v>
      </c>
      <c r="F373" s="97">
        <f t="shared" si="11"/>
        <v>379.66</v>
      </c>
      <c r="G373" s="96">
        <v>379660</v>
      </c>
      <c r="H373" s="56"/>
      <c r="I373" s="18">
        <v>10740</v>
      </c>
      <c r="J373" s="17">
        <f t="shared" si="10"/>
        <v>10.74</v>
      </c>
      <c r="K373" s="57"/>
      <c r="L373" s="58"/>
    </row>
    <row r="374" spans="1:12" s="5" customFormat="1">
      <c r="A374" s="61">
        <v>38899</v>
      </c>
      <c r="B374" s="90">
        <v>452</v>
      </c>
      <c r="C374" s="93">
        <v>452000</v>
      </c>
      <c r="D374" s="98">
        <v>452.1</v>
      </c>
      <c r="E374" s="93">
        <v>452100</v>
      </c>
      <c r="F374" s="97">
        <f t="shared" si="11"/>
        <v>478.19</v>
      </c>
      <c r="G374" s="96">
        <v>478190</v>
      </c>
      <c r="H374" s="56"/>
      <c r="I374" s="18">
        <v>10300</v>
      </c>
      <c r="J374" s="17">
        <f t="shared" si="10"/>
        <v>10.3</v>
      </c>
      <c r="K374" s="57"/>
      <c r="L374" s="58"/>
    </row>
    <row r="375" spans="1:12" s="5" customFormat="1">
      <c r="A375" s="61">
        <v>38930</v>
      </c>
      <c r="B375" s="90">
        <v>454.1</v>
      </c>
      <c r="C375" s="93">
        <v>454100</v>
      </c>
      <c r="D375" s="98">
        <v>442.8</v>
      </c>
      <c r="E375" s="93">
        <v>442800</v>
      </c>
      <c r="F375" s="97">
        <f t="shared" si="11"/>
        <v>410.2</v>
      </c>
      <c r="G375" s="96">
        <v>410200</v>
      </c>
      <c r="H375" s="56"/>
      <c r="I375" s="18">
        <v>12160</v>
      </c>
      <c r="J375" s="17">
        <f t="shared" si="10"/>
        <v>12.16</v>
      </c>
      <c r="K375" s="57"/>
      <c r="L375" s="58"/>
    </row>
    <row r="376" spans="1:12" s="5" customFormat="1">
      <c r="A376" s="61">
        <v>38961</v>
      </c>
      <c r="B376" s="90">
        <v>456.5</v>
      </c>
      <c r="C376" s="93">
        <v>456500</v>
      </c>
      <c r="D376" s="98">
        <v>463</v>
      </c>
      <c r="E376" s="93">
        <v>463000</v>
      </c>
      <c r="F376" s="97">
        <f t="shared" si="11"/>
        <v>423.46</v>
      </c>
      <c r="G376" s="96">
        <v>423460</v>
      </c>
      <c r="H376" s="56"/>
      <c r="I376" s="18">
        <v>11700</v>
      </c>
      <c r="J376" s="17">
        <f t="shared" si="10"/>
        <v>11.7</v>
      </c>
      <c r="K376" s="57"/>
      <c r="L376" s="58"/>
    </row>
    <row r="377" spans="1:12" s="5" customFormat="1">
      <c r="A377" s="61">
        <v>38991</v>
      </c>
      <c r="B377" s="90">
        <v>458.9</v>
      </c>
      <c r="C377" s="93">
        <v>458900</v>
      </c>
      <c r="D377" s="98">
        <v>469.5</v>
      </c>
      <c r="E377" s="93">
        <v>469500</v>
      </c>
      <c r="F377" s="97">
        <f t="shared" si="11"/>
        <v>472.93</v>
      </c>
      <c r="G377" s="96">
        <v>472930</v>
      </c>
      <c r="H377" s="56"/>
      <c r="I377" s="18">
        <v>11470</v>
      </c>
      <c r="J377" s="17">
        <f t="shared" si="10"/>
        <v>11.47</v>
      </c>
      <c r="K377" s="57"/>
      <c r="L377" s="58"/>
    </row>
    <row r="378" spans="1:12" s="5" customFormat="1">
      <c r="A378" s="61">
        <v>39022</v>
      </c>
      <c r="B378" s="90">
        <v>461.1</v>
      </c>
      <c r="C378" s="93">
        <v>461100</v>
      </c>
      <c r="D378" s="98">
        <v>463.3</v>
      </c>
      <c r="E378" s="93">
        <v>463300</v>
      </c>
      <c r="F378" s="97">
        <f t="shared" si="11"/>
        <v>489.99</v>
      </c>
      <c r="G378" s="96">
        <v>489990</v>
      </c>
      <c r="H378" s="56"/>
      <c r="I378" s="18">
        <v>11460</v>
      </c>
      <c r="J378" s="17">
        <f t="shared" si="10"/>
        <v>11.46</v>
      </c>
      <c r="K378" s="57"/>
      <c r="L378" s="58"/>
    </row>
    <row r="379" spans="1:12" s="5" customFormat="1">
      <c r="A379" s="61">
        <v>39052</v>
      </c>
      <c r="B379" s="90">
        <v>463</v>
      </c>
      <c r="C379" s="93">
        <v>463000</v>
      </c>
      <c r="D379" s="98">
        <v>473.4</v>
      </c>
      <c r="E379" s="93">
        <v>473400</v>
      </c>
      <c r="F379" s="97">
        <f t="shared" si="11"/>
        <v>640.87</v>
      </c>
      <c r="G379" s="96">
        <v>640870</v>
      </c>
      <c r="H379" s="56"/>
      <c r="I379" s="18">
        <v>11010</v>
      </c>
      <c r="J379" s="17">
        <f t="shared" si="10"/>
        <v>11.01</v>
      </c>
      <c r="K379" s="57"/>
      <c r="L379" s="58"/>
    </row>
    <row r="380" spans="1:12" s="5" customFormat="1">
      <c r="A380" s="61">
        <v>39083</v>
      </c>
      <c r="B380" s="90">
        <v>464.3</v>
      </c>
      <c r="C380" s="93">
        <v>464300</v>
      </c>
      <c r="D380" s="98">
        <v>475.1</v>
      </c>
      <c r="E380" s="93">
        <v>475100</v>
      </c>
      <c r="F380" s="97">
        <f t="shared" si="11"/>
        <v>451.03</v>
      </c>
      <c r="G380" s="96">
        <v>451030</v>
      </c>
      <c r="H380" s="56"/>
      <c r="I380" s="18">
        <v>11780</v>
      </c>
      <c r="J380" s="17">
        <f t="shared" si="10"/>
        <v>11.78</v>
      </c>
      <c r="K380" s="57"/>
      <c r="L380" s="58"/>
    </row>
    <row r="381" spans="1:12" s="5" customFormat="1">
      <c r="A381" s="61">
        <v>39114</v>
      </c>
      <c r="B381" s="90">
        <v>465</v>
      </c>
      <c r="C381" s="93">
        <v>465000</v>
      </c>
      <c r="D381" s="98">
        <v>449.8</v>
      </c>
      <c r="E381" s="93">
        <v>449800</v>
      </c>
      <c r="F381" s="97">
        <f t="shared" si="11"/>
        <v>510.17</v>
      </c>
      <c r="G381" s="96">
        <v>510170</v>
      </c>
      <c r="H381" s="56"/>
      <c r="I381" s="18">
        <v>11040</v>
      </c>
      <c r="J381" s="17">
        <f t="shared" si="10"/>
        <v>11.04</v>
      </c>
      <c r="K381" s="57"/>
      <c r="L381" s="58"/>
    </row>
    <row r="382" spans="1:12" s="5" customFormat="1">
      <c r="A382" s="61">
        <v>39142</v>
      </c>
      <c r="B382" s="90">
        <v>465.5</v>
      </c>
      <c r="C382" s="93">
        <v>465500</v>
      </c>
      <c r="D382" s="98">
        <v>486.6</v>
      </c>
      <c r="E382" s="93">
        <v>486600</v>
      </c>
      <c r="F382" s="97">
        <f t="shared" si="11"/>
        <v>520.02</v>
      </c>
      <c r="G382" s="96">
        <v>520020</v>
      </c>
      <c r="H382" s="56"/>
      <c r="I382" s="18">
        <v>12940</v>
      </c>
      <c r="J382" s="17">
        <f t="shared" si="10"/>
        <v>12.94</v>
      </c>
      <c r="K382" s="57"/>
      <c r="L382" s="58"/>
    </row>
    <row r="383" spans="1:12" s="5" customFormat="1">
      <c r="A383" s="61">
        <v>39173</v>
      </c>
      <c r="B383" s="90">
        <v>466</v>
      </c>
      <c r="C383" s="93">
        <v>466000</v>
      </c>
      <c r="D383" s="98">
        <v>470.9</v>
      </c>
      <c r="E383" s="93">
        <v>470900</v>
      </c>
      <c r="F383" s="97">
        <f t="shared" si="11"/>
        <v>434.94</v>
      </c>
      <c r="G383" s="96">
        <v>434940</v>
      </c>
      <c r="H383" s="56"/>
      <c r="I383" s="18">
        <v>11180</v>
      </c>
      <c r="J383" s="17">
        <f t="shared" si="10"/>
        <v>11.18</v>
      </c>
      <c r="K383" s="57"/>
      <c r="L383" s="58"/>
    </row>
    <row r="384" spans="1:12" s="5" customFormat="1">
      <c r="A384" s="61">
        <v>39203</v>
      </c>
      <c r="B384" s="90">
        <v>466.4</v>
      </c>
      <c r="C384" s="93">
        <v>466400</v>
      </c>
      <c r="D384" s="98">
        <v>463.1</v>
      </c>
      <c r="E384" s="93">
        <v>463100</v>
      </c>
      <c r="F384" s="97">
        <f t="shared" si="11"/>
        <v>364.73</v>
      </c>
      <c r="G384" s="96">
        <v>364730</v>
      </c>
      <c r="H384" s="56"/>
      <c r="I384" s="18">
        <v>11440</v>
      </c>
      <c r="J384" s="17">
        <f t="shared" si="10"/>
        <v>11.44</v>
      </c>
      <c r="K384" s="57"/>
      <c r="L384" s="58"/>
    </row>
    <row r="385" spans="1:12" s="5" customFormat="1">
      <c r="A385" s="61">
        <v>39234</v>
      </c>
      <c r="B385" s="90">
        <v>466.9</v>
      </c>
      <c r="C385" s="93">
        <v>466900</v>
      </c>
      <c r="D385" s="98">
        <v>474</v>
      </c>
      <c r="E385" s="93">
        <v>474000</v>
      </c>
      <c r="F385" s="97">
        <f t="shared" si="11"/>
        <v>397.96</v>
      </c>
      <c r="G385" s="96">
        <v>397960</v>
      </c>
      <c r="H385" s="56"/>
      <c r="I385" s="18">
        <v>13670</v>
      </c>
      <c r="J385" s="17">
        <f t="shared" si="10"/>
        <v>13.67</v>
      </c>
      <c r="K385" s="57"/>
      <c r="L385" s="58"/>
    </row>
    <row r="386" spans="1:12" s="5" customFormat="1">
      <c r="A386" s="61">
        <v>39264</v>
      </c>
      <c r="B386" s="90">
        <v>467.8</v>
      </c>
      <c r="C386" s="93">
        <v>467800</v>
      </c>
      <c r="D386" s="98">
        <v>461.4</v>
      </c>
      <c r="E386" s="93">
        <v>461400</v>
      </c>
      <c r="F386" s="97">
        <f t="shared" si="11"/>
        <v>482.79</v>
      </c>
      <c r="G386" s="96">
        <v>482790</v>
      </c>
      <c r="H386" s="56"/>
      <c r="I386" s="18">
        <v>10010</v>
      </c>
      <c r="J386" s="17">
        <f t="shared" si="10"/>
        <v>10.01</v>
      </c>
      <c r="K386" s="57"/>
      <c r="L386" s="58"/>
    </row>
    <row r="387" spans="1:12" s="5" customFormat="1">
      <c r="A387" s="61">
        <v>39295</v>
      </c>
      <c r="B387" s="90">
        <v>468.8</v>
      </c>
      <c r="C387" s="93">
        <v>468800</v>
      </c>
      <c r="D387" s="98">
        <v>470.2</v>
      </c>
      <c r="E387" s="93">
        <v>470200</v>
      </c>
      <c r="F387" s="97">
        <f t="shared" si="11"/>
        <v>434.75</v>
      </c>
      <c r="G387" s="96">
        <v>434750</v>
      </c>
      <c r="H387" s="56"/>
      <c r="I387" s="18">
        <v>12830</v>
      </c>
      <c r="J387" s="17">
        <f t="shared" si="10"/>
        <v>12.83</v>
      </c>
      <c r="K387" s="57"/>
      <c r="L387" s="58"/>
    </row>
    <row r="388" spans="1:12" s="5" customFormat="1">
      <c r="A388" s="61">
        <v>39326</v>
      </c>
      <c r="B388" s="90">
        <v>469.3</v>
      </c>
      <c r="C388" s="93">
        <v>469300</v>
      </c>
      <c r="D388" s="98">
        <v>477.7</v>
      </c>
      <c r="E388" s="93">
        <v>477700</v>
      </c>
      <c r="F388" s="97">
        <f t="shared" si="11"/>
        <v>434.11</v>
      </c>
      <c r="G388" s="96">
        <v>434110</v>
      </c>
      <c r="H388" s="56"/>
      <c r="I388" s="18">
        <v>11400</v>
      </c>
      <c r="J388" s="17">
        <f t="shared" si="10"/>
        <v>11.4</v>
      </c>
      <c r="K388" s="57"/>
      <c r="L388" s="58"/>
    </row>
    <row r="389" spans="1:12" s="5" customFormat="1">
      <c r="A389" s="61">
        <v>39356</v>
      </c>
      <c r="B389" s="90">
        <v>469.1</v>
      </c>
      <c r="C389" s="93">
        <v>469100</v>
      </c>
      <c r="D389" s="98">
        <v>466.5</v>
      </c>
      <c r="E389" s="93">
        <v>466500</v>
      </c>
      <c r="F389" s="97">
        <f t="shared" si="11"/>
        <v>468.84</v>
      </c>
      <c r="G389" s="96">
        <v>468840</v>
      </c>
      <c r="H389" s="56"/>
      <c r="I389" s="18">
        <v>10860</v>
      </c>
      <c r="J389" s="17">
        <f t="shared" si="10"/>
        <v>10.86</v>
      </c>
      <c r="K389" s="57"/>
      <c r="L389" s="58"/>
    </row>
    <row r="390" spans="1:12" s="5" customFormat="1">
      <c r="A390" s="61">
        <v>39387</v>
      </c>
      <c r="B390" s="90">
        <v>467.9</v>
      </c>
      <c r="C390" s="93">
        <v>467900</v>
      </c>
      <c r="D390" s="98">
        <v>474.2</v>
      </c>
      <c r="E390" s="93">
        <v>474200</v>
      </c>
      <c r="F390" s="97">
        <f t="shared" si="11"/>
        <v>499.21</v>
      </c>
      <c r="G390" s="96">
        <v>499210</v>
      </c>
      <c r="H390" s="56"/>
      <c r="I390" s="18">
        <v>12520</v>
      </c>
      <c r="J390" s="17">
        <f t="shared" si="10"/>
        <v>12.52</v>
      </c>
      <c r="K390" s="57"/>
      <c r="L390" s="58"/>
    </row>
    <row r="391" spans="1:12" s="5" customFormat="1">
      <c r="A391" s="61">
        <v>39417</v>
      </c>
      <c r="B391" s="90">
        <v>466.2</v>
      </c>
      <c r="C391" s="93">
        <v>466200</v>
      </c>
      <c r="D391" s="98">
        <v>459.8</v>
      </c>
      <c r="E391" s="93">
        <v>459800</v>
      </c>
      <c r="F391" s="97">
        <f t="shared" si="11"/>
        <v>614.83000000000004</v>
      </c>
      <c r="G391" s="96">
        <v>614830</v>
      </c>
      <c r="H391" s="56"/>
      <c r="I391" s="18">
        <v>12040</v>
      </c>
      <c r="J391" s="17">
        <f t="shared" si="10"/>
        <v>12.04</v>
      </c>
      <c r="K391" s="57"/>
      <c r="L391" s="58"/>
    </row>
    <row r="392" spans="1:12" s="5" customFormat="1">
      <c r="A392" s="61">
        <v>39448</v>
      </c>
      <c r="B392" s="90">
        <v>464.9</v>
      </c>
      <c r="C392" s="93">
        <v>464900</v>
      </c>
      <c r="D392" s="98">
        <v>462.4</v>
      </c>
      <c r="E392" s="93">
        <v>462400</v>
      </c>
      <c r="F392" s="97">
        <f t="shared" si="11"/>
        <v>440.63</v>
      </c>
      <c r="G392" s="96">
        <v>440630</v>
      </c>
      <c r="H392" s="56"/>
      <c r="I392" s="18">
        <v>12970</v>
      </c>
      <c r="J392" s="17">
        <f t="shared" ref="J392:J455" si="12">I392/1000</f>
        <v>12.97</v>
      </c>
      <c r="K392" s="57"/>
      <c r="L392" s="58"/>
    </row>
    <row r="393" spans="1:12" s="5" customFormat="1">
      <c r="A393" s="61">
        <v>39479</v>
      </c>
      <c r="B393" s="90">
        <v>464.5</v>
      </c>
      <c r="C393" s="93">
        <v>464500</v>
      </c>
      <c r="D393" s="98">
        <v>463</v>
      </c>
      <c r="E393" s="93">
        <v>463000</v>
      </c>
      <c r="F393" s="97">
        <f t="shared" ref="F393:F456" si="13">G393/1000</f>
        <v>546.41</v>
      </c>
      <c r="G393" s="96">
        <v>546410</v>
      </c>
      <c r="H393" s="56"/>
      <c r="I393" s="18">
        <v>13440</v>
      </c>
      <c r="J393" s="17">
        <f t="shared" si="12"/>
        <v>13.44</v>
      </c>
      <c r="K393" s="57"/>
      <c r="L393" s="58"/>
    </row>
    <row r="394" spans="1:12" s="5" customFormat="1">
      <c r="A394" s="61">
        <v>39508</v>
      </c>
      <c r="B394" s="90">
        <v>465.1</v>
      </c>
      <c r="C394" s="93">
        <v>465100</v>
      </c>
      <c r="D394" s="98">
        <v>466.3</v>
      </c>
      <c r="E394" s="93">
        <v>466300</v>
      </c>
      <c r="F394" s="97">
        <f t="shared" si="13"/>
        <v>513.72</v>
      </c>
      <c r="G394" s="96">
        <v>513720</v>
      </c>
      <c r="H394" s="56"/>
      <c r="I394" s="18">
        <v>14670</v>
      </c>
      <c r="J394" s="17">
        <f t="shared" si="12"/>
        <v>14.67</v>
      </c>
      <c r="K394" s="57"/>
      <c r="L394" s="58"/>
    </row>
    <row r="395" spans="1:12" s="5" customFormat="1">
      <c r="A395" s="61">
        <v>39539</v>
      </c>
      <c r="B395" s="90">
        <v>465.9</v>
      </c>
      <c r="C395" s="93">
        <v>465900</v>
      </c>
      <c r="D395" s="98">
        <v>472.1</v>
      </c>
      <c r="E395" s="93">
        <v>472100</v>
      </c>
      <c r="F395" s="97">
        <f t="shared" si="13"/>
        <v>424.31</v>
      </c>
      <c r="G395" s="96">
        <v>424310</v>
      </c>
      <c r="H395" s="56"/>
      <c r="I395" s="18">
        <v>12490</v>
      </c>
      <c r="J395" s="17">
        <f t="shared" si="12"/>
        <v>12.49</v>
      </c>
      <c r="K395" s="57"/>
      <c r="L395" s="58"/>
    </row>
    <row r="396" spans="1:12" s="5" customFormat="1">
      <c r="A396" s="61">
        <v>39569</v>
      </c>
      <c r="B396" s="90">
        <v>465.7</v>
      </c>
      <c r="C396" s="93">
        <v>465700</v>
      </c>
      <c r="D396" s="98">
        <v>477.5</v>
      </c>
      <c r="E396" s="93">
        <v>477500</v>
      </c>
      <c r="F396" s="97">
        <f t="shared" si="13"/>
        <v>380.02</v>
      </c>
      <c r="G396" s="96">
        <v>380020</v>
      </c>
      <c r="H396" s="56"/>
      <c r="I396" s="18">
        <v>13190</v>
      </c>
      <c r="J396" s="17">
        <f t="shared" si="12"/>
        <v>13.19</v>
      </c>
      <c r="K396" s="57"/>
      <c r="L396" s="58"/>
    </row>
    <row r="397" spans="1:12" s="5" customFormat="1">
      <c r="A397" s="61">
        <v>39600</v>
      </c>
      <c r="B397" s="90">
        <v>463.8</v>
      </c>
      <c r="C397" s="93">
        <v>463800</v>
      </c>
      <c r="D397" s="98">
        <v>472.8</v>
      </c>
      <c r="E397" s="93">
        <v>472800</v>
      </c>
      <c r="F397" s="97">
        <f t="shared" si="13"/>
        <v>382.46</v>
      </c>
      <c r="G397" s="96">
        <v>382460</v>
      </c>
      <c r="H397" s="56"/>
      <c r="I397" s="18">
        <v>13090</v>
      </c>
      <c r="J397" s="17">
        <f t="shared" si="12"/>
        <v>13.09</v>
      </c>
      <c r="K397" s="87">
        <f t="shared" ref="K397:K460" si="14">IF(ISNUMBER(I399),AVERAGE(I395:I399)/1000,NA())</f>
        <v>13.148</v>
      </c>
      <c r="L397" s="58"/>
    </row>
    <row r="398" spans="1:12" s="5" customFormat="1">
      <c r="A398" s="61">
        <v>39630</v>
      </c>
      <c r="B398" s="90">
        <v>460.3</v>
      </c>
      <c r="C398" s="93">
        <v>460300</v>
      </c>
      <c r="D398" s="98">
        <v>507.5</v>
      </c>
      <c r="E398" s="93">
        <v>507500</v>
      </c>
      <c r="F398" s="97">
        <f t="shared" si="13"/>
        <v>530.45000000000005</v>
      </c>
      <c r="G398" s="96">
        <v>530450</v>
      </c>
      <c r="H398" s="56"/>
      <c r="I398" s="18">
        <v>11500</v>
      </c>
      <c r="J398" s="17">
        <f t="shared" si="12"/>
        <v>11.5</v>
      </c>
      <c r="K398" s="87">
        <f t="shared" si="14"/>
        <v>13.438000000000001</v>
      </c>
      <c r="L398" s="58"/>
    </row>
    <row r="399" spans="1:12" s="5" customFormat="1">
      <c r="A399" s="61">
        <v>39661</v>
      </c>
      <c r="B399" s="90">
        <v>456.2</v>
      </c>
      <c r="C399" s="93">
        <v>456200</v>
      </c>
      <c r="D399" s="98">
        <v>455.5</v>
      </c>
      <c r="E399" s="93">
        <v>455500</v>
      </c>
      <c r="F399" s="97">
        <f t="shared" si="13"/>
        <v>418.75</v>
      </c>
      <c r="G399" s="96">
        <v>418750</v>
      </c>
      <c r="H399" s="56"/>
      <c r="I399" s="18">
        <v>15470</v>
      </c>
      <c r="J399" s="17">
        <f t="shared" si="12"/>
        <v>15.47</v>
      </c>
      <c r="K399" s="87">
        <f t="shared" si="14"/>
        <v>13.542</v>
      </c>
      <c r="L399" s="58"/>
    </row>
    <row r="400" spans="1:12" s="5" customFormat="1">
      <c r="A400" s="61">
        <v>39692</v>
      </c>
      <c r="B400" s="90">
        <v>452</v>
      </c>
      <c r="C400" s="93">
        <v>452000</v>
      </c>
      <c r="D400" s="98">
        <v>440</v>
      </c>
      <c r="E400" s="93">
        <v>440000</v>
      </c>
      <c r="F400" s="97">
        <f t="shared" si="13"/>
        <v>400.01</v>
      </c>
      <c r="G400" s="96">
        <v>400010</v>
      </c>
      <c r="H400" s="56"/>
      <c r="I400" s="18">
        <v>13940</v>
      </c>
      <c r="J400" s="17">
        <f t="shared" si="12"/>
        <v>13.94</v>
      </c>
      <c r="K400" s="87">
        <f t="shared" si="14"/>
        <v>13.728</v>
      </c>
      <c r="L400" s="58"/>
    </row>
    <row r="401" spans="1:12" s="5" customFormat="1">
      <c r="A401" s="61">
        <v>39722</v>
      </c>
      <c r="B401" s="90">
        <v>450</v>
      </c>
      <c r="C401" s="93">
        <v>450000</v>
      </c>
      <c r="D401" s="98">
        <v>448.7</v>
      </c>
      <c r="E401" s="93">
        <v>448700</v>
      </c>
      <c r="F401" s="97">
        <f t="shared" si="13"/>
        <v>455.74</v>
      </c>
      <c r="G401" s="96">
        <v>455740</v>
      </c>
      <c r="H401" s="56"/>
      <c r="I401" s="18">
        <v>13710</v>
      </c>
      <c r="J401" s="17">
        <f t="shared" si="12"/>
        <v>13.71</v>
      </c>
      <c r="K401" s="87">
        <f t="shared" si="14"/>
        <v>14.071999999999999</v>
      </c>
      <c r="L401" s="58"/>
    </row>
    <row r="402" spans="1:12" s="5" customFormat="1">
      <c r="A402" s="61">
        <v>39753</v>
      </c>
      <c r="B402" s="90">
        <v>450.3</v>
      </c>
      <c r="C402" s="93">
        <v>450300</v>
      </c>
      <c r="D402" s="98">
        <v>446.5</v>
      </c>
      <c r="E402" s="93">
        <v>446500</v>
      </c>
      <c r="F402" s="97">
        <f t="shared" si="13"/>
        <v>470.35</v>
      </c>
      <c r="G402" s="96">
        <v>470350</v>
      </c>
      <c r="H402" s="56"/>
      <c r="I402" s="18">
        <v>14020</v>
      </c>
      <c r="J402" s="17">
        <f t="shared" si="12"/>
        <v>14.02</v>
      </c>
      <c r="K402" s="87">
        <f t="shared" si="14"/>
        <v>13.82</v>
      </c>
      <c r="L402" s="58"/>
    </row>
    <row r="403" spans="1:12" s="5" customFormat="1">
      <c r="A403" s="61">
        <v>39783</v>
      </c>
      <c r="B403" s="90">
        <v>452.7</v>
      </c>
      <c r="C403" s="93">
        <v>452700</v>
      </c>
      <c r="D403" s="98">
        <v>455.8</v>
      </c>
      <c r="E403" s="93">
        <v>455800</v>
      </c>
      <c r="F403" s="97">
        <f t="shared" si="13"/>
        <v>611.79999999999995</v>
      </c>
      <c r="G403" s="96">
        <v>611800</v>
      </c>
      <c r="H403" s="56"/>
      <c r="I403" s="18">
        <v>13220</v>
      </c>
      <c r="J403" s="17">
        <f t="shared" si="12"/>
        <v>13.22</v>
      </c>
      <c r="K403" s="87">
        <f t="shared" si="14"/>
        <v>13.824</v>
      </c>
      <c r="L403" s="58"/>
    </row>
    <row r="404" spans="1:12" s="5" customFormat="1">
      <c r="A404" s="61">
        <v>39814</v>
      </c>
      <c r="B404" s="90">
        <v>456</v>
      </c>
      <c r="C404" s="93">
        <v>456000</v>
      </c>
      <c r="D404" s="98">
        <v>446.2</v>
      </c>
      <c r="E404" s="93">
        <v>446200</v>
      </c>
      <c r="F404" s="97">
        <f t="shared" si="13"/>
        <v>451.88</v>
      </c>
      <c r="G404" s="96">
        <v>451880</v>
      </c>
      <c r="H404" s="56"/>
      <c r="I404" s="18">
        <v>14210</v>
      </c>
      <c r="J404" s="17">
        <f t="shared" si="12"/>
        <v>14.21</v>
      </c>
      <c r="K404" s="87">
        <f t="shared" si="14"/>
        <v>13.816000000000001</v>
      </c>
      <c r="L404" s="58"/>
    </row>
    <row r="405" spans="1:12" s="5" customFormat="1">
      <c r="A405" s="61">
        <v>39845</v>
      </c>
      <c r="B405" s="90">
        <v>459.4</v>
      </c>
      <c r="C405" s="93">
        <v>459400</v>
      </c>
      <c r="D405" s="98">
        <v>469.8</v>
      </c>
      <c r="E405" s="93">
        <v>469800</v>
      </c>
      <c r="F405" s="97">
        <f t="shared" si="13"/>
        <v>501.77</v>
      </c>
      <c r="G405" s="96">
        <v>501770</v>
      </c>
      <c r="H405" s="56"/>
      <c r="I405" s="18">
        <v>13960</v>
      </c>
      <c r="J405" s="17">
        <f t="shared" si="12"/>
        <v>13.96</v>
      </c>
      <c r="K405" s="87">
        <f t="shared" si="14"/>
        <v>13.423999999999999</v>
      </c>
      <c r="L405" s="58"/>
    </row>
    <row r="406" spans="1:12" s="5" customFormat="1">
      <c r="A406" s="61">
        <v>39873</v>
      </c>
      <c r="B406" s="90">
        <v>461.9</v>
      </c>
      <c r="C406" s="93">
        <v>461900</v>
      </c>
      <c r="D406" s="98">
        <v>464.1</v>
      </c>
      <c r="E406" s="93">
        <v>464100</v>
      </c>
      <c r="F406" s="97">
        <f t="shared" si="13"/>
        <v>486.84</v>
      </c>
      <c r="G406" s="96">
        <v>486840</v>
      </c>
      <c r="H406" s="56"/>
      <c r="I406" s="18">
        <v>13670</v>
      </c>
      <c r="J406" s="17">
        <f t="shared" si="12"/>
        <v>13.67</v>
      </c>
      <c r="K406" s="87">
        <f t="shared" si="14"/>
        <v>13.068</v>
      </c>
      <c r="L406" s="58"/>
    </row>
    <row r="407" spans="1:12" s="5" customFormat="1">
      <c r="A407" s="61">
        <v>39904</v>
      </c>
      <c r="B407" s="90">
        <v>463.2</v>
      </c>
      <c r="C407" s="93">
        <v>463200</v>
      </c>
      <c r="D407" s="98">
        <v>487.5</v>
      </c>
      <c r="E407" s="93">
        <v>487500</v>
      </c>
      <c r="F407" s="97">
        <f t="shared" si="13"/>
        <v>452.83</v>
      </c>
      <c r="G407" s="96">
        <v>452830</v>
      </c>
      <c r="H407" s="56"/>
      <c r="I407" s="18">
        <v>12060</v>
      </c>
      <c r="J407" s="17">
        <f t="shared" si="12"/>
        <v>12.06</v>
      </c>
      <c r="K407" s="87">
        <f t="shared" si="14"/>
        <v>12.42</v>
      </c>
      <c r="L407" s="58"/>
    </row>
    <row r="408" spans="1:12" s="5" customFormat="1">
      <c r="A408" s="61">
        <v>39934</v>
      </c>
      <c r="B408" s="90">
        <v>463.8</v>
      </c>
      <c r="C408" s="93">
        <v>463800</v>
      </c>
      <c r="D408" s="98">
        <v>466.7</v>
      </c>
      <c r="E408" s="93">
        <v>466700</v>
      </c>
      <c r="F408" s="97">
        <f t="shared" si="13"/>
        <v>372.92</v>
      </c>
      <c r="G408" s="96">
        <v>372920</v>
      </c>
      <c r="H408" s="56"/>
      <c r="I408" s="18">
        <v>11440</v>
      </c>
      <c r="J408" s="17">
        <f t="shared" si="12"/>
        <v>11.44</v>
      </c>
      <c r="K408" s="87">
        <f t="shared" si="14"/>
        <v>11.864000000000001</v>
      </c>
      <c r="L408" s="58"/>
    </row>
    <row r="409" spans="1:12" s="5" customFormat="1">
      <c r="A409" s="61">
        <v>39965</v>
      </c>
      <c r="B409" s="90">
        <v>464.2</v>
      </c>
      <c r="C409" s="93">
        <v>464200</v>
      </c>
      <c r="D409" s="98">
        <v>448.3</v>
      </c>
      <c r="E409" s="93">
        <v>448300</v>
      </c>
      <c r="F409" s="97">
        <f t="shared" si="13"/>
        <v>362.28</v>
      </c>
      <c r="G409" s="96">
        <v>362280</v>
      </c>
      <c r="H409" s="56"/>
      <c r="I409" s="18">
        <v>10970</v>
      </c>
      <c r="J409" s="17">
        <f t="shared" si="12"/>
        <v>10.97</v>
      </c>
      <c r="K409" s="87">
        <f t="shared" si="14"/>
        <v>11.782</v>
      </c>
      <c r="L409" s="58"/>
    </row>
    <row r="410" spans="1:12" s="5" customFormat="1">
      <c r="A410" s="61">
        <v>39995</v>
      </c>
      <c r="B410" s="90">
        <v>465.1</v>
      </c>
      <c r="C410" s="93">
        <v>465100</v>
      </c>
      <c r="D410" s="98">
        <v>444.2</v>
      </c>
      <c r="E410" s="93">
        <v>444200</v>
      </c>
      <c r="F410" s="97">
        <f t="shared" si="13"/>
        <v>458.96</v>
      </c>
      <c r="G410" s="96">
        <v>458960</v>
      </c>
      <c r="H410" s="56"/>
      <c r="I410" s="18">
        <v>11180</v>
      </c>
      <c r="J410" s="17">
        <f t="shared" si="12"/>
        <v>11.18</v>
      </c>
      <c r="K410" s="87">
        <f t="shared" si="14"/>
        <v>11.88</v>
      </c>
      <c r="L410" s="58"/>
    </row>
    <row r="411" spans="1:12" s="5" customFormat="1">
      <c r="A411" s="61">
        <v>40026</v>
      </c>
      <c r="B411" s="90">
        <v>466.4</v>
      </c>
      <c r="C411" s="93">
        <v>466400</v>
      </c>
      <c r="D411" s="98">
        <v>459.2</v>
      </c>
      <c r="E411" s="93">
        <v>459200</v>
      </c>
      <c r="F411" s="97">
        <f t="shared" si="13"/>
        <v>413.16</v>
      </c>
      <c r="G411" s="96">
        <v>413160</v>
      </c>
      <c r="H411" s="56"/>
      <c r="I411" s="18">
        <v>13260</v>
      </c>
      <c r="J411" s="17">
        <f t="shared" si="12"/>
        <v>13.26</v>
      </c>
      <c r="K411" s="87">
        <f t="shared" si="14"/>
        <v>11.914</v>
      </c>
      <c r="L411" s="58"/>
    </row>
    <row r="412" spans="1:12" s="5" customFormat="1">
      <c r="A412" s="61">
        <v>40057</v>
      </c>
      <c r="B412" s="90">
        <v>468.5</v>
      </c>
      <c r="C412" s="93">
        <v>468500</v>
      </c>
      <c r="D412" s="98">
        <v>470</v>
      </c>
      <c r="E412" s="93">
        <v>470000</v>
      </c>
      <c r="F412" s="97">
        <f t="shared" si="13"/>
        <v>437.29</v>
      </c>
      <c r="G412" s="96">
        <v>437290</v>
      </c>
      <c r="H412" s="56"/>
      <c r="I412" s="18">
        <v>12550</v>
      </c>
      <c r="J412" s="17">
        <f t="shared" si="12"/>
        <v>12.55</v>
      </c>
      <c r="K412" s="87">
        <f t="shared" si="14"/>
        <v>12.042</v>
      </c>
      <c r="L412" s="58"/>
    </row>
    <row r="413" spans="1:12" s="5" customFormat="1">
      <c r="A413" s="61">
        <v>40087</v>
      </c>
      <c r="B413" s="90">
        <v>471</v>
      </c>
      <c r="C413" s="93">
        <v>471000</v>
      </c>
      <c r="D413" s="98">
        <v>482.1</v>
      </c>
      <c r="E413" s="93">
        <v>482100</v>
      </c>
      <c r="F413" s="97">
        <f t="shared" si="13"/>
        <v>484.82</v>
      </c>
      <c r="G413" s="96">
        <v>484820</v>
      </c>
      <c r="H413" s="56"/>
      <c r="I413" s="18">
        <v>11610</v>
      </c>
      <c r="J413" s="17">
        <f t="shared" si="12"/>
        <v>11.61</v>
      </c>
      <c r="K413" s="87">
        <f t="shared" si="14"/>
        <v>12.198</v>
      </c>
      <c r="L413" s="58"/>
    </row>
    <row r="414" spans="1:12" s="5" customFormat="1">
      <c r="A414" s="61">
        <v>40118</v>
      </c>
      <c r="B414" s="90">
        <v>473.5</v>
      </c>
      <c r="C414" s="93">
        <v>473500</v>
      </c>
      <c r="D414" s="98">
        <v>466.6</v>
      </c>
      <c r="E414" s="93">
        <v>466600</v>
      </c>
      <c r="F414" s="97">
        <f t="shared" si="13"/>
        <v>485.25</v>
      </c>
      <c r="G414" s="96">
        <v>485250</v>
      </c>
      <c r="H414" s="56"/>
      <c r="I414" s="18">
        <v>11610</v>
      </c>
      <c r="J414" s="17">
        <f t="shared" si="12"/>
        <v>11.61</v>
      </c>
      <c r="K414" s="87">
        <f t="shared" si="14"/>
        <v>11.84</v>
      </c>
      <c r="L414" s="58"/>
    </row>
    <row r="415" spans="1:12" s="5" customFormat="1">
      <c r="A415" s="61">
        <v>40148</v>
      </c>
      <c r="B415" s="90">
        <v>475.6</v>
      </c>
      <c r="C415" s="93">
        <v>475600</v>
      </c>
      <c r="D415" s="98">
        <v>477.2</v>
      </c>
      <c r="E415" s="93">
        <v>477200</v>
      </c>
      <c r="F415" s="97">
        <f t="shared" si="13"/>
        <v>649.36</v>
      </c>
      <c r="G415" s="96">
        <v>649360</v>
      </c>
      <c r="H415" s="56"/>
      <c r="I415" s="18">
        <v>11960</v>
      </c>
      <c r="J415" s="17">
        <f t="shared" si="12"/>
        <v>11.96</v>
      </c>
      <c r="K415" s="87">
        <f t="shared" si="14"/>
        <v>11.794</v>
      </c>
      <c r="L415" s="58"/>
    </row>
    <row r="416" spans="1:12" s="5" customFormat="1">
      <c r="A416" s="61">
        <v>40179</v>
      </c>
      <c r="B416" s="90">
        <v>477.3</v>
      </c>
      <c r="C416" s="93">
        <v>477300</v>
      </c>
      <c r="D416" s="98">
        <v>475</v>
      </c>
      <c r="E416" s="93">
        <v>475000</v>
      </c>
      <c r="F416" s="97">
        <f t="shared" si="13"/>
        <v>448.71</v>
      </c>
      <c r="G416" s="96">
        <v>448710</v>
      </c>
      <c r="H416" s="56"/>
      <c r="I416" s="18">
        <v>11470</v>
      </c>
      <c r="J416" s="17">
        <f t="shared" si="12"/>
        <v>11.47</v>
      </c>
      <c r="K416" s="87">
        <f t="shared" si="14"/>
        <v>12.05</v>
      </c>
      <c r="L416" s="58"/>
    </row>
    <row r="417" spans="1:12" s="5" customFormat="1">
      <c r="A417" s="61">
        <v>40210</v>
      </c>
      <c r="B417" s="90">
        <v>478.8</v>
      </c>
      <c r="C417" s="93">
        <v>478800</v>
      </c>
      <c r="D417" s="98">
        <v>479</v>
      </c>
      <c r="E417" s="93">
        <v>479000</v>
      </c>
      <c r="F417" s="97">
        <f t="shared" si="13"/>
        <v>560.13</v>
      </c>
      <c r="G417" s="96">
        <v>560130</v>
      </c>
      <c r="H417" s="56"/>
      <c r="I417" s="18">
        <v>12320</v>
      </c>
      <c r="J417" s="17">
        <f t="shared" si="12"/>
        <v>12.32</v>
      </c>
      <c r="K417" s="87">
        <f t="shared" si="14"/>
        <v>11.885999999999999</v>
      </c>
      <c r="L417" s="58"/>
    </row>
    <row r="418" spans="1:12" s="5" customFormat="1">
      <c r="A418" s="61">
        <v>40238</v>
      </c>
      <c r="B418" s="90">
        <v>480.4</v>
      </c>
      <c r="C418" s="93">
        <v>480400</v>
      </c>
      <c r="D418" s="98">
        <v>485.3</v>
      </c>
      <c r="E418" s="93">
        <v>485300</v>
      </c>
      <c r="F418" s="97">
        <f t="shared" si="13"/>
        <v>526.33000000000004</v>
      </c>
      <c r="G418" s="96">
        <v>526330</v>
      </c>
      <c r="H418" s="56"/>
      <c r="I418" s="18">
        <v>12890</v>
      </c>
      <c r="J418" s="17">
        <f t="shared" si="12"/>
        <v>12.89</v>
      </c>
      <c r="K418" s="87">
        <f t="shared" si="14"/>
        <v>11.603999999999999</v>
      </c>
      <c r="L418" s="58"/>
    </row>
    <row r="419" spans="1:12" s="5" customFormat="1">
      <c r="A419" s="61">
        <v>40269</v>
      </c>
      <c r="B419" s="90">
        <v>482.6</v>
      </c>
      <c r="C419" s="93">
        <v>482600</v>
      </c>
      <c r="D419" s="98">
        <v>473.8</v>
      </c>
      <c r="E419" s="93">
        <v>473800</v>
      </c>
      <c r="F419" s="97">
        <f t="shared" si="13"/>
        <v>428.9</v>
      </c>
      <c r="G419" s="96">
        <v>428900</v>
      </c>
      <c r="H419" s="56"/>
      <c r="I419" s="18">
        <v>10790</v>
      </c>
      <c r="J419" s="17">
        <f t="shared" si="12"/>
        <v>10.79</v>
      </c>
      <c r="K419" s="87">
        <f t="shared" si="14"/>
        <v>11.406000000000001</v>
      </c>
      <c r="L419" s="58"/>
    </row>
    <row r="420" spans="1:12" s="5" customFormat="1">
      <c r="A420" s="61">
        <v>40299</v>
      </c>
      <c r="B420" s="90">
        <v>485.3</v>
      </c>
      <c r="C420" s="93">
        <v>485300</v>
      </c>
      <c r="D420" s="98">
        <v>481.1</v>
      </c>
      <c r="E420" s="93">
        <v>481100</v>
      </c>
      <c r="F420" s="97">
        <f t="shared" si="13"/>
        <v>374.96</v>
      </c>
      <c r="G420" s="96">
        <v>374960</v>
      </c>
      <c r="H420" s="56"/>
      <c r="I420" s="18">
        <v>10550</v>
      </c>
      <c r="J420" s="17">
        <f t="shared" si="12"/>
        <v>10.55</v>
      </c>
      <c r="K420" s="87">
        <f t="shared" si="14"/>
        <v>10.884</v>
      </c>
      <c r="L420" s="58"/>
    </row>
    <row r="421" spans="1:12" s="5" customFormat="1">
      <c r="A421" s="61">
        <v>40330</v>
      </c>
      <c r="B421" s="90">
        <v>488.3</v>
      </c>
      <c r="C421" s="93">
        <v>488300</v>
      </c>
      <c r="D421" s="98">
        <v>498.2</v>
      </c>
      <c r="E421" s="93">
        <v>498200</v>
      </c>
      <c r="F421" s="97">
        <f t="shared" si="13"/>
        <v>403.7</v>
      </c>
      <c r="G421" s="96">
        <v>403700</v>
      </c>
      <c r="H421" s="56"/>
      <c r="I421" s="18">
        <v>10480</v>
      </c>
      <c r="J421" s="17">
        <f t="shared" si="12"/>
        <v>10.48</v>
      </c>
      <c r="K421" s="87">
        <f t="shared" si="14"/>
        <v>10.622</v>
      </c>
      <c r="L421" s="58"/>
    </row>
    <row r="422" spans="1:12" s="5" customFormat="1">
      <c r="A422" s="61">
        <v>40360</v>
      </c>
      <c r="B422" s="90">
        <v>491.5</v>
      </c>
      <c r="C422" s="93">
        <v>491500</v>
      </c>
      <c r="D422" s="98">
        <v>496</v>
      </c>
      <c r="E422" s="93">
        <v>496000</v>
      </c>
      <c r="F422" s="97">
        <f t="shared" si="13"/>
        <v>510.93</v>
      </c>
      <c r="G422" s="96">
        <v>510930</v>
      </c>
      <c r="H422" s="56"/>
      <c r="I422" s="18">
        <v>9710</v>
      </c>
      <c r="J422" s="17">
        <f t="shared" si="12"/>
        <v>9.7100000000000009</v>
      </c>
      <c r="K422" s="87">
        <f t="shared" si="14"/>
        <v>10.632</v>
      </c>
      <c r="L422" s="58"/>
    </row>
    <row r="423" spans="1:12">
      <c r="A423" s="61">
        <v>40391</v>
      </c>
      <c r="B423" s="90">
        <v>494.2</v>
      </c>
      <c r="C423" s="93">
        <v>494200</v>
      </c>
      <c r="D423" s="98">
        <v>496</v>
      </c>
      <c r="E423" s="93">
        <v>496000</v>
      </c>
      <c r="F423" s="97">
        <f t="shared" si="13"/>
        <v>451.31</v>
      </c>
      <c r="G423" s="96">
        <v>451310</v>
      </c>
      <c r="H423" s="56"/>
      <c r="I423" s="18">
        <v>11580</v>
      </c>
      <c r="J423" s="17">
        <f t="shared" si="12"/>
        <v>11.58</v>
      </c>
      <c r="K423" s="87">
        <f t="shared" si="14"/>
        <v>10.396000000000001</v>
      </c>
      <c r="L423" s="58"/>
    </row>
    <row r="424" spans="1:12">
      <c r="A424" s="61">
        <v>40422</v>
      </c>
      <c r="B424" s="90">
        <v>495.9</v>
      </c>
      <c r="C424" s="93">
        <v>495900</v>
      </c>
      <c r="D424" s="98">
        <v>507.4</v>
      </c>
      <c r="E424" s="93">
        <v>507400</v>
      </c>
      <c r="F424" s="97">
        <f t="shared" si="13"/>
        <v>475.68</v>
      </c>
      <c r="G424" s="96">
        <v>475680</v>
      </c>
      <c r="H424" s="56"/>
      <c r="I424" s="18">
        <v>10840</v>
      </c>
      <c r="J424" s="17">
        <f t="shared" si="12"/>
        <v>10.84</v>
      </c>
      <c r="K424" s="87">
        <f t="shared" si="14"/>
        <v>10.196</v>
      </c>
      <c r="L424" s="58"/>
    </row>
    <row r="425" spans="1:12">
      <c r="A425" s="61">
        <v>40452</v>
      </c>
      <c r="B425" s="90">
        <v>496.3</v>
      </c>
      <c r="C425" s="93">
        <v>496300</v>
      </c>
      <c r="D425" s="98">
        <v>492.4</v>
      </c>
      <c r="E425" s="93">
        <v>492400</v>
      </c>
      <c r="F425" s="97">
        <f t="shared" si="13"/>
        <v>494.46</v>
      </c>
      <c r="G425" s="96">
        <v>494460</v>
      </c>
      <c r="H425" s="56"/>
      <c r="I425" s="18">
        <v>9370</v>
      </c>
      <c r="J425" s="17">
        <f t="shared" si="12"/>
        <v>9.3699999999999992</v>
      </c>
      <c r="K425" s="87">
        <f t="shared" si="14"/>
        <v>10.262</v>
      </c>
      <c r="L425" s="58"/>
    </row>
    <row r="426" spans="1:12">
      <c r="A426" s="61">
        <v>40483</v>
      </c>
      <c r="B426" s="90">
        <v>495.5</v>
      </c>
      <c r="C426" s="93">
        <v>495500</v>
      </c>
      <c r="D426" s="98">
        <v>497</v>
      </c>
      <c r="E426" s="93">
        <v>497000</v>
      </c>
      <c r="F426" s="97">
        <f t="shared" si="13"/>
        <v>518.09</v>
      </c>
      <c r="G426" s="96">
        <v>518090</v>
      </c>
      <c r="H426" s="56"/>
      <c r="I426" s="18">
        <v>9480</v>
      </c>
      <c r="J426" s="17">
        <f t="shared" si="12"/>
        <v>9.48</v>
      </c>
      <c r="K426" s="87">
        <f t="shared" si="14"/>
        <v>10.048</v>
      </c>
      <c r="L426" s="58"/>
    </row>
    <row r="427" spans="1:12">
      <c r="A427" s="61">
        <v>40513</v>
      </c>
      <c r="B427" s="90">
        <v>494</v>
      </c>
      <c r="C427" s="93">
        <v>494000</v>
      </c>
      <c r="D427" s="98">
        <v>494.8</v>
      </c>
      <c r="E427" s="93">
        <v>494800</v>
      </c>
      <c r="F427" s="97">
        <f t="shared" si="13"/>
        <v>678.36</v>
      </c>
      <c r="G427" s="96">
        <v>678360</v>
      </c>
      <c r="H427" s="56"/>
      <c r="I427" s="18">
        <v>10040</v>
      </c>
      <c r="J427" s="17">
        <f t="shared" si="12"/>
        <v>10.039999999999999</v>
      </c>
      <c r="K427" s="87">
        <f t="shared" si="14"/>
        <v>9.99</v>
      </c>
      <c r="L427" s="58"/>
    </row>
    <row r="428" spans="1:12">
      <c r="A428" s="61">
        <v>40544</v>
      </c>
      <c r="B428" s="90">
        <v>492</v>
      </c>
      <c r="C428" s="93">
        <v>492000</v>
      </c>
      <c r="D428" s="98">
        <v>499.3</v>
      </c>
      <c r="E428" s="93">
        <v>499300</v>
      </c>
      <c r="F428" s="97">
        <f t="shared" si="13"/>
        <v>473.78</v>
      </c>
      <c r="G428" s="96">
        <v>473780</v>
      </c>
      <c r="H428" s="56"/>
      <c r="I428" s="18">
        <v>10510</v>
      </c>
      <c r="J428" s="17">
        <f t="shared" si="12"/>
        <v>10.51</v>
      </c>
      <c r="K428" s="87">
        <f t="shared" si="14"/>
        <v>10.438000000000001</v>
      </c>
      <c r="L428" s="58"/>
    </row>
    <row r="429" spans="1:12">
      <c r="A429" s="61">
        <v>40575</v>
      </c>
      <c r="B429" s="90">
        <v>489.8</v>
      </c>
      <c r="C429" s="93">
        <v>489800</v>
      </c>
      <c r="D429" s="98">
        <v>490.1</v>
      </c>
      <c r="E429" s="93">
        <v>490100</v>
      </c>
      <c r="F429" s="97">
        <f t="shared" si="13"/>
        <v>565.14</v>
      </c>
      <c r="G429" s="96">
        <v>565140</v>
      </c>
      <c r="H429" s="56"/>
      <c r="I429" s="18">
        <v>10550</v>
      </c>
      <c r="J429" s="17">
        <f t="shared" si="12"/>
        <v>10.55</v>
      </c>
      <c r="K429" s="87">
        <f t="shared" si="14"/>
        <v>10.784000000000001</v>
      </c>
      <c r="L429" s="58"/>
    </row>
    <row r="430" spans="1:12">
      <c r="A430" s="61">
        <v>40603</v>
      </c>
      <c r="B430" s="90">
        <v>488.1</v>
      </c>
      <c r="C430" s="93">
        <v>488100</v>
      </c>
      <c r="D430" s="98">
        <v>472.7</v>
      </c>
      <c r="E430" s="93">
        <v>472700</v>
      </c>
      <c r="F430" s="97">
        <f t="shared" si="13"/>
        <v>500.1</v>
      </c>
      <c r="G430" s="96">
        <v>500100</v>
      </c>
      <c r="H430" s="56"/>
      <c r="I430" s="18">
        <v>11610</v>
      </c>
      <c r="J430" s="17">
        <f t="shared" si="12"/>
        <v>11.61</v>
      </c>
      <c r="K430" s="87">
        <f t="shared" si="14"/>
        <v>10.981999999999999</v>
      </c>
      <c r="L430" s="58"/>
    </row>
    <row r="431" spans="1:12">
      <c r="A431" s="61">
        <v>40634</v>
      </c>
      <c r="B431" s="90">
        <v>487.2</v>
      </c>
      <c r="C431" s="93">
        <v>487200</v>
      </c>
      <c r="D431" s="98">
        <v>494.1</v>
      </c>
      <c r="E431" s="93">
        <v>494100</v>
      </c>
      <c r="F431" s="97">
        <f t="shared" si="13"/>
        <v>460.32</v>
      </c>
      <c r="G431" s="96">
        <v>460320</v>
      </c>
      <c r="H431" s="56"/>
      <c r="I431" s="18">
        <v>11210</v>
      </c>
      <c r="J431" s="17">
        <f t="shared" si="12"/>
        <v>11.21</v>
      </c>
      <c r="K431" s="87">
        <f t="shared" si="14"/>
        <v>11.22</v>
      </c>
      <c r="L431" s="58"/>
    </row>
    <row r="432" spans="1:12">
      <c r="A432" s="61">
        <v>40664</v>
      </c>
      <c r="B432" s="90">
        <v>487.2</v>
      </c>
      <c r="C432" s="93">
        <v>487200</v>
      </c>
      <c r="D432" s="98">
        <v>489.8</v>
      </c>
      <c r="E432" s="93">
        <v>489800</v>
      </c>
      <c r="F432" s="97">
        <f t="shared" si="13"/>
        <v>384.52</v>
      </c>
      <c r="G432" s="96">
        <v>384520</v>
      </c>
      <c r="H432" s="56"/>
      <c r="I432" s="18">
        <v>11030</v>
      </c>
      <c r="J432" s="17">
        <f t="shared" si="12"/>
        <v>11.03</v>
      </c>
      <c r="K432" s="87">
        <f t="shared" si="14"/>
        <v>11.42</v>
      </c>
      <c r="L432" s="58"/>
    </row>
    <row r="433" spans="1:12">
      <c r="A433" s="61">
        <v>40695</v>
      </c>
      <c r="B433" s="90">
        <v>488.4</v>
      </c>
      <c r="C433" s="93">
        <v>488400</v>
      </c>
      <c r="D433" s="98">
        <v>481</v>
      </c>
      <c r="E433" s="93">
        <v>481000</v>
      </c>
      <c r="F433" s="97">
        <f t="shared" si="13"/>
        <v>387.68</v>
      </c>
      <c r="G433" s="96">
        <v>387680</v>
      </c>
      <c r="H433" s="56"/>
      <c r="I433" s="18">
        <v>11700</v>
      </c>
      <c r="J433" s="17">
        <f t="shared" si="12"/>
        <v>11.7</v>
      </c>
      <c r="K433" s="87">
        <f t="shared" si="14"/>
        <v>11.676</v>
      </c>
      <c r="L433" s="58"/>
    </row>
    <row r="434" spans="1:12">
      <c r="A434" s="61">
        <v>40725</v>
      </c>
      <c r="B434" s="90">
        <v>490.2</v>
      </c>
      <c r="C434" s="93">
        <v>490200</v>
      </c>
      <c r="D434" s="98">
        <v>496.6</v>
      </c>
      <c r="E434" s="93">
        <v>496600</v>
      </c>
      <c r="F434" s="97">
        <f t="shared" si="13"/>
        <v>505.64</v>
      </c>
      <c r="G434" s="96">
        <v>505640</v>
      </c>
      <c r="H434" s="56"/>
      <c r="I434" s="18">
        <v>11550</v>
      </c>
      <c r="J434" s="17">
        <f t="shared" si="12"/>
        <v>11.55</v>
      </c>
      <c r="K434" s="87">
        <f t="shared" si="14"/>
        <v>11.98</v>
      </c>
      <c r="L434" s="58"/>
    </row>
    <row r="435" spans="1:12">
      <c r="A435" s="61">
        <v>40756</v>
      </c>
      <c r="B435" s="90">
        <v>492.3</v>
      </c>
      <c r="C435" s="93">
        <v>492300</v>
      </c>
      <c r="D435" s="98">
        <v>494.6</v>
      </c>
      <c r="E435" s="93">
        <v>494600</v>
      </c>
      <c r="F435" s="97">
        <f t="shared" si="13"/>
        <v>467.01</v>
      </c>
      <c r="G435" s="96">
        <v>467010</v>
      </c>
      <c r="H435" s="56"/>
      <c r="I435" s="18">
        <v>12890</v>
      </c>
      <c r="J435" s="17">
        <f t="shared" si="12"/>
        <v>12.89</v>
      </c>
      <c r="K435" s="87">
        <f t="shared" si="14"/>
        <v>12.25</v>
      </c>
      <c r="L435" s="58"/>
    </row>
    <row r="436" spans="1:12">
      <c r="A436" s="61">
        <v>40787</v>
      </c>
      <c r="B436" s="90">
        <v>494.4</v>
      </c>
      <c r="C436" s="93">
        <v>494400</v>
      </c>
      <c r="D436" s="98">
        <v>480.2</v>
      </c>
      <c r="E436" s="93">
        <v>480200</v>
      </c>
      <c r="F436" s="97">
        <f t="shared" si="13"/>
        <v>431.04</v>
      </c>
      <c r="G436" s="96">
        <v>431040</v>
      </c>
      <c r="H436" s="56"/>
      <c r="I436" s="18">
        <v>12730</v>
      </c>
      <c r="J436" s="17">
        <f t="shared" si="12"/>
        <v>12.73</v>
      </c>
      <c r="K436" s="87">
        <f t="shared" si="14"/>
        <v>12.504</v>
      </c>
      <c r="L436" s="58"/>
    </row>
    <row r="437" spans="1:12">
      <c r="A437" s="61">
        <v>40817</v>
      </c>
      <c r="B437" s="90">
        <v>496.2</v>
      </c>
      <c r="C437" s="93">
        <v>496200</v>
      </c>
      <c r="D437" s="98">
        <v>501.5</v>
      </c>
      <c r="E437" s="93">
        <v>501500</v>
      </c>
      <c r="F437" s="97">
        <f t="shared" si="13"/>
        <v>499.53</v>
      </c>
      <c r="G437" s="96">
        <v>499530</v>
      </c>
      <c r="H437" s="56"/>
      <c r="I437" s="18">
        <v>12380</v>
      </c>
      <c r="J437" s="17">
        <f t="shared" si="12"/>
        <v>12.38</v>
      </c>
      <c r="K437" s="87">
        <f t="shared" si="14"/>
        <v>12.978</v>
      </c>
      <c r="L437" s="58"/>
    </row>
    <row r="438" spans="1:12">
      <c r="A438" s="61">
        <v>40848</v>
      </c>
      <c r="B438" s="90">
        <v>497.8</v>
      </c>
      <c r="C438" s="93">
        <v>497800</v>
      </c>
      <c r="D438" s="98">
        <v>500.6</v>
      </c>
      <c r="E438" s="93">
        <v>500600</v>
      </c>
      <c r="F438" s="97">
        <f t="shared" si="13"/>
        <v>522.76</v>
      </c>
      <c r="G438" s="96">
        <v>522760</v>
      </c>
      <c r="H438" s="56"/>
      <c r="I438" s="18">
        <v>12970</v>
      </c>
      <c r="J438" s="17">
        <f t="shared" si="12"/>
        <v>12.97</v>
      </c>
      <c r="K438" s="87">
        <f t="shared" si="14"/>
        <v>13.25</v>
      </c>
      <c r="L438" s="58"/>
    </row>
    <row r="439" spans="1:12">
      <c r="A439" s="61">
        <v>40878</v>
      </c>
      <c r="B439" s="90">
        <v>499</v>
      </c>
      <c r="C439" s="93">
        <v>499000</v>
      </c>
      <c r="D439" s="98">
        <v>494</v>
      </c>
      <c r="E439" s="93">
        <v>494000</v>
      </c>
      <c r="F439" s="97">
        <f t="shared" si="13"/>
        <v>674.79</v>
      </c>
      <c r="G439" s="96">
        <v>674790</v>
      </c>
      <c r="H439" s="56"/>
      <c r="I439" s="18">
        <v>13920</v>
      </c>
      <c r="J439" s="17">
        <f t="shared" si="12"/>
        <v>13.92</v>
      </c>
      <c r="K439" s="87">
        <f t="shared" si="14"/>
        <v>13.614000000000001</v>
      </c>
      <c r="L439" s="58"/>
    </row>
    <row r="440" spans="1:12">
      <c r="A440" s="61">
        <v>40909</v>
      </c>
      <c r="B440" s="90">
        <v>500.1</v>
      </c>
      <c r="C440" s="93">
        <v>500100</v>
      </c>
      <c r="D440" s="98">
        <v>495.2</v>
      </c>
      <c r="E440" s="93">
        <v>495200</v>
      </c>
      <c r="F440" s="97">
        <f t="shared" si="13"/>
        <v>501.99</v>
      </c>
      <c r="G440" s="96">
        <v>501990</v>
      </c>
      <c r="H440" s="56"/>
      <c r="I440" s="18">
        <v>14250</v>
      </c>
      <c r="J440" s="17">
        <f t="shared" si="12"/>
        <v>14.25</v>
      </c>
      <c r="K440" s="87">
        <f t="shared" si="14"/>
        <v>14.074</v>
      </c>
      <c r="L440" s="58"/>
    </row>
    <row r="441" spans="1:12">
      <c r="A441" s="61">
        <v>40940</v>
      </c>
      <c r="B441" s="90">
        <v>501.2</v>
      </c>
      <c r="C441" s="93">
        <v>501200</v>
      </c>
      <c r="D441" s="98">
        <v>510</v>
      </c>
      <c r="E441" s="93">
        <v>510000</v>
      </c>
      <c r="F441" s="97">
        <f t="shared" si="13"/>
        <v>565.75</v>
      </c>
      <c r="G441" s="96">
        <v>565750</v>
      </c>
      <c r="H441" s="56"/>
      <c r="I441" s="18">
        <v>14550</v>
      </c>
      <c r="J441" s="17">
        <f t="shared" si="12"/>
        <v>14.55</v>
      </c>
      <c r="K441" s="87">
        <f t="shared" si="14"/>
        <v>14.148</v>
      </c>
      <c r="L441" s="58"/>
    </row>
    <row r="442" spans="1:12">
      <c r="A442" s="61">
        <v>40969</v>
      </c>
      <c r="B442" s="90">
        <v>502.3</v>
      </c>
      <c r="C442" s="93">
        <v>502300</v>
      </c>
      <c r="D442" s="98">
        <v>505.9</v>
      </c>
      <c r="E442" s="93">
        <v>505900</v>
      </c>
      <c r="F442" s="97">
        <f t="shared" si="13"/>
        <v>543.83000000000004</v>
      </c>
      <c r="G442" s="96">
        <v>543830</v>
      </c>
      <c r="H442" s="56"/>
      <c r="I442" s="18">
        <v>14680</v>
      </c>
      <c r="J442" s="17">
        <f t="shared" si="12"/>
        <v>14.68</v>
      </c>
      <c r="K442" s="87">
        <f t="shared" si="14"/>
        <v>13.894</v>
      </c>
      <c r="L442" s="58"/>
    </row>
    <row r="443" spans="1:12">
      <c r="A443" s="61">
        <v>41000</v>
      </c>
      <c r="B443" s="90">
        <v>503.9</v>
      </c>
      <c r="C443" s="93">
        <v>503900</v>
      </c>
      <c r="D443" s="98">
        <v>509.7</v>
      </c>
      <c r="E443" s="93">
        <v>509700</v>
      </c>
      <c r="F443" s="97">
        <f t="shared" si="13"/>
        <v>465.1</v>
      </c>
      <c r="G443" s="96">
        <v>465100</v>
      </c>
      <c r="H443" s="56"/>
      <c r="I443" s="18">
        <v>13340</v>
      </c>
      <c r="J443" s="17">
        <f t="shared" si="12"/>
        <v>13.34</v>
      </c>
      <c r="K443" s="87">
        <f t="shared" si="14"/>
        <v>13.738</v>
      </c>
      <c r="L443" s="58"/>
    </row>
    <row r="444" spans="1:12">
      <c r="A444" s="61">
        <v>41030</v>
      </c>
      <c r="B444" s="90">
        <v>506.4</v>
      </c>
      <c r="C444" s="93">
        <v>506400</v>
      </c>
      <c r="D444" s="98">
        <v>501</v>
      </c>
      <c r="E444" s="93">
        <v>501000</v>
      </c>
      <c r="F444" s="97">
        <f t="shared" si="13"/>
        <v>393.43</v>
      </c>
      <c r="G444" s="96">
        <v>393430</v>
      </c>
      <c r="H444" s="56"/>
      <c r="I444" s="18">
        <v>12650</v>
      </c>
      <c r="J444" s="17">
        <f t="shared" si="12"/>
        <v>12.65</v>
      </c>
      <c r="K444" s="87">
        <f t="shared" si="14"/>
        <v>13.178000000000001</v>
      </c>
      <c r="L444" s="58"/>
    </row>
    <row r="445" spans="1:12">
      <c r="A445" s="61">
        <v>41061</v>
      </c>
      <c r="B445" s="90">
        <v>510.1</v>
      </c>
      <c r="C445" s="93">
        <v>510100</v>
      </c>
      <c r="D445" s="98">
        <v>520.70000000000005</v>
      </c>
      <c r="E445" s="93">
        <v>520700</v>
      </c>
      <c r="F445" s="97">
        <f t="shared" si="13"/>
        <v>420.51</v>
      </c>
      <c r="G445" s="96">
        <v>420510</v>
      </c>
      <c r="H445" s="56"/>
      <c r="I445" s="18">
        <v>13470</v>
      </c>
      <c r="J445" s="17">
        <f t="shared" si="12"/>
        <v>13.47</v>
      </c>
      <c r="K445" s="87">
        <f t="shared" si="14"/>
        <v>12.885999999999999</v>
      </c>
      <c r="L445" s="58"/>
    </row>
    <row r="446" spans="1:12">
      <c r="A446" s="61">
        <v>41091</v>
      </c>
      <c r="B446" s="90">
        <v>514.5</v>
      </c>
      <c r="C446" s="93">
        <v>514500</v>
      </c>
      <c r="D446" s="98">
        <v>501.7</v>
      </c>
      <c r="E446" s="93">
        <v>501700</v>
      </c>
      <c r="F446" s="97">
        <f t="shared" si="13"/>
        <v>499.86</v>
      </c>
      <c r="G446" s="96">
        <v>499860</v>
      </c>
      <c r="H446" s="56"/>
      <c r="I446" s="18">
        <v>11750</v>
      </c>
      <c r="J446" s="17">
        <f t="shared" si="12"/>
        <v>11.75</v>
      </c>
      <c r="K446" s="87">
        <f t="shared" si="14"/>
        <v>12.715999999999999</v>
      </c>
      <c r="L446" s="58"/>
    </row>
    <row r="447" spans="1:12">
      <c r="A447" s="61">
        <v>41122</v>
      </c>
      <c r="B447" s="90">
        <v>519</v>
      </c>
      <c r="C447" s="93">
        <v>519000</v>
      </c>
      <c r="D447" s="98">
        <v>519.29999999999995</v>
      </c>
      <c r="E447" s="93">
        <v>519300</v>
      </c>
      <c r="F447" s="97">
        <f t="shared" si="13"/>
        <v>498.74</v>
      </c>
      <c r="G447" s="96">
        <v>498740</v>
      </c>
      <c r="H447" s="56"/>
      <c r="I447" s="18">
        <v>13220</v>
      </c>
      <c r="J447" s="17">
        <f t="shared" si="12"/>
        <v>13.22</v>
      </c>
      <c r="K447" s="87">
        <f t="shared" si="14"/>
        <v>12.576000000000001</v>
      </c>
      <c r="L447" s="58"/>
    </row>
    <row r="448" spans="1:12">
      <c r="A448" s="61">
        <v>41153</v>
      </c>
      <c r="B448" s="90">
        <v>522.5</v>
      </c>
      <c r="C448" s="93">
        <v>522500</v>
      </c>
      <c r="D448" s="98">
        <v>527.29999999999995</v>
      </c>
      <c r="E448" s="93">
        <v>527300</v>
      </c>
      <c r="F448" s="97">
        <f t="shared" si="13"/>
        <v>475.47</v>
      </c>
      <c r="G448" s="96">
        <v>475470</v>
      </c>
      <c r="H448" s="56"/>
      <c r="I448" s="18">
        <v>12490</v>
      </c>
      <c r="J448" s="17">
        <f t="shared" si="12"/>
        <v>12.49</v>
      </c>
      <c r="K448" s="87">
        <f t="shared" si="14"/>
        <v>12.196</v>
      </c>
      <c r="L448" s="58"/>
    </row>
    <row r="449" spans="1:12">
      <c r="A449" s="61">
        <v>41183</v>
      </c>
      <c r="B449" s="90">
        <v>524.4</v>
      </c>
      <c r="C449" s="93">
        <v>524400</v>
      </c>
      <c r="D449" s="98">
        <v>526</v>
      </c>
      <c r="E449" s="93">
        <v>526000</v>
      </c>
      <c r="F449" s="97">
        <f t="shared" si="13"/>
        <v>521.01</v>
      </c>
      <c r="G449" s="96">
        <v>521010</v>
      </c>
      <c r="H449" s="56"/>
      <c r="I449" s="18">
        <v>11950</v>
      </c>
      <c r="J449" s="17">
        <f t="shared" si="12"/>
        <v>11.95</v>
      </c>
      <c r="K449" s="87">
        <f t="shared" si="14"/>
        <v>12.436</v>
      </c>
      <c r="L449" s="58"/>
    </row>
    <row r="450" spans="1:12">
      <c r="A450" s="61">
        <v>41214</v>
      </c>
      <c r="B450" s="90">
        <v>524.70000000000005</v>
      </c>
      <c r="C450" s="93">
        <v>524700</v>
      </c>
      <c r="D450" s="98">
        <v>534.4</v>
      </c>
      <c r="E450" s="93">
        <v>534400</v>
      </c>
      <c r="F450" s="97">
        <f t="shared" si="13"/>
        <v>560.1</v>
      </c>
      <c r="G450" s="96">
        <v>560100</v>
      </c>
      <c r="H450" s="56"/>
      <c r="I450" s="18">
        <v>11570</v>
      </c>
      <c r="J450" s="17">
        <f t="shared" si="12"/>
        <v>11.57</v>
      </c>
      <c r="K450" s="87">
        <f t="shared" si="14"/>
        <v>12.268000000000001</v>
      </c>
      <c r="L450" s="58"/>
    </row>
    <row r="451" spans="1:12">
      <c r="A451" s="61">
        <v>41244</v>
      </c>
      <c r="B451" s="90">
        <v>523.9</v>
      </c>
      <c r="C451" s="93">
        <v>523900</v>
      </c>
      <c r="D451" s="98">
        <v>528.1</v>
      </c>
      <c r="E451" s="93">
        <v>528100</v>
      </c>
      <c r="F451" s="97">
        <f t="shared" si="13"/>
        <v>721.32</v>
      </c>
      <c r="G451" s="96">
        <v>721320</v>
      </c>
      <c r="H451" s="56"/>
      <c r="I451" s="18">
        <v>12950</v>
      </c>
      <c r="J451" s="17">
        <f t="shared" si="12"/>
        <v>12.95</v>
      </c>
      <c r="K451" s="87">
        <f t="shared" si="14"/>
        <v>12.308</v>
      </c>
      <c r="L451" s="58"/>
    </row>
    <row r="452" spans="1:12">
      <c r="A452" s="61">
        <v>41275</v>
      </c>
      <c r="B452" s="90">
        <v>522.79999999999995</v>
      </c>
      <c r="C452" s="93">
        <v>522800</v>
      </c>
      <c r="D452" s="98">
        <v>527.4</v>
      </c>
      <c r="E452" s="93">
        <v>527400</v>
      </c>
      <c r="F452" s="97">
        <f t="shared" si="13"/>
        <v>488.67</v>
      </c>
      <c r="G452" s="96">
        <v>488670</v>
      </c>
      <c r="H452" s="56"/>
      <c r="I452" s="18">
        <v>12380</v>
      </c>
      <c r="J452" s="17">
        <f t="shared" si="12"/>
        <v>12.38</v>
      </c>
      <c r="K452" s="87">
        <f t="shared" si="14"/>
        <v>12.74</v>
      </c>
      <c r="L452" s="58"/>
    </row>
    <row r="453" spans="1:12">
      <c r="A453" s="61">
        <v>41306</v>
      </c>
      <c r="B453" s="90">
        <v>522.5</v>
      </c>
      <c r="C453" s="93">
        <v>522500</v>
      </c>
      <c r="D453" s="98">
        <v>515.79999999999995</v>
      </c>
      <c r="E453" s="93">
        <v>515800</v>
      </c>
      <c r="F453" s="97">
        <f t="shared" si="13"/>
        <v>616.97</v>
      </c>
      <c r="G453" s="96">
        <v>616970</v>
      </c>
      <c r="H453" s="56"/>
      <c r="I453" s="18">
        <v>12690</v>
      </c>
      <c r="J453" s="17">
        <f t="shared" si="12"/>
        <v>12.69</v>
      </c>
      <c r="K453" s="87">
        <f t="shared" si="14"/>
        <v>12.99</v>
      </c>
      <c r="L453" s="58"/>
    </row>
    <row r="454" spans="1:12">
      <c r="A454" s="61">
        <v>41334</v>
      </c>
      <c r="B454" s="90">
        <v>523.5</v>
      </c>
      <c r="C454" s="93">
        <v>523500</v>
      </c>
      <c r="D454" s="98">
        <v>527.5</v>
      </c>
      <c r="E454" s="93">
        <v>527500</v>
      </c>
      <c r="F454" s="97">
        <f t="shared" si="13"/>
        <v>588.87</v>
      </c>
      <c r="G454" s="96">
        <v>588870</v>
      </c>
      <c r="H454" s="56"/>
      <c r="I454" s="18">
        <v>14110</v>
      </c>
      <c r="J454" s="17">
        <f t="shared" si="12"/>
        <v>14.11</v>
      </c>
      <c r="K454" s="87">
        <f t="shared" si="14"/>
        <v>13.036</v>
      </c>
      <c r="L454" s="58"/>
    </row>
    <row r="455" spans="1:12">
      <c r="A455" s="61">
        <v>41365</v>
      </c>
      <c r="B455" s="90">
        <v>525.9</v>
      </c>
      <c r="C455" s="93">
        <v>525900</v>
      </c>
      <c r="D455" s="98">
        <v>521</v>
      </c>
      <c r="E455" s="93">
        <v>521000</v>
      </c>
      <c r="F455" s="97">
        <f t="shared" si="13"/>
        <v>461.54</v>
      </c>
      <c r="G455" s="96">
        <v>461540</v>
      </c>
      <c r="H455" s="56"/>
      <c r="I455" s="18">
        <v>12820</v>
      </c>
      <c r="J455" s="17">
        <f t="shared" si="12"/>
        <v>12.82</v>
      </c>
      <c r="K455" s="87">
        <f t="shared" si="14"/>
        <v>13.276</v>
      </c>
      <c r="L455" s="58"/>
    </row>
    <row r="456" spans="1:12">
      <c r="A456" s="61">
        <v>41395</v>
      </c>
      <c r="B456" s="90">
        <v>529.1</v>
      </c>
      <c r="C456" s="93">
        <v>529100</v>
      </c>
      <c r="D456" s="98">
        <v>525</v>
      </c>
      <c r="E456" s="93">
        <v>525000</v>
      </c>
      <c r="F456" s="97">
        <f t="shared" si="13"/>
        <v>413.33</v>
      </c>
      <c r="G456" s="96">
        <v>413330</v>
      </c>
      <c r="H456" s="56"/>
      <c r="I456" s="18">
        <v>13180</v>
      </c>
      <c r="J456" s="17">
        <f t="shared" ref="J456" si="15">I456/1000</f>
        <v>13.18</v>
      </c>
      <c r="K456" s="87">
        <f t="shared" si="14"/>
        <v>13.093999999999999</v>
      </c>
      <c r="L456" s="58"/>
    </row>
    <row r="457" spans="1:12">
      <c r="A457" s="61">
        <v>41426</v>
      </c>
      <c r="B457" s="90">
        <v>532.70000000000005</v>
      </c>
      <c r="C457" s="93">
        <v>532700</v>
      </c>
      <c r="D457" s="98">
        <v>570.6</v>
      </c>
      <c r="E457" s="93">
        <v>570600</v>
      </c>
      <c r="F457" s="97">
        <f t="shared" ref="F457:F520" si="16">G457/1000</f>
        <v>447.52</v>
      </c>
      <c r="G457" s="96">
        <v>447520</v>
      </c>
      <c r="H457" s="56"/>
      <c r="I457" s="18">
        <v>13580</v>
      </c>
      <c r="J457" s="17">
        <f t="shared" ref="J457:J520" si="17">IF(OR(I457=0,I457=""),NA(),I457/1000)</f>
        <v>13.58</v>
      </c>
      <c r="K457" s="87">
        <f t="shared" si="14"/>
        <v>12.992000000000001</v>
      </c>
      <c r="L457" s="58"/>
    </row>
    <row r="458" spans="1:12">
      <c r="A458" s="61">
        <v>41456</v>
      </c>
      <c r="B458" s="90">
        <v>536.4</v>
      </c>
      <c r="C458" s="93">
        <v>536400</v>
      </c>
      <c r="D458" s="98">
        <v>537.5</v>
      </c>
      <c r="E458" s="93">
        <v>537500</v>
      </c>
      <c r="F458" s="97">
        <f t="shared" si="16"/>
        <v>530.91</v>
      </c>
      <c r="G458" s="96">
        <v>530910</v>
      </c>
      <c r="H458" s="56"/>
      <c r="I458" s="18">
        <v>11780</v>
      </c>
      <c r="J458" s="17">
        <f t="shared" si="17"/>
        <v>11.78</v>
      </c>
      <c r="K458" s="87">
        <f t="shared" si="14"/>
        <v>12.87</v>
      </c>
      <c r="L458" s="58"/>
    </row>
    <row r="459" spans="1:12">
      <c r="A459" s="61">
        <v>41487</v>
      </c>
      <c r="B459" s="90">
        <v>540.4</v>
      </c>
      <c r="C459" s="93">
        <v>540400</v>
      </c>
      <c r="D459" s="98">
        <v>547.1</v>
      </c>
      <c r="E459" s="93">
        <v>547100</v>
      </c>
      <c r="F459" s="97">
        <f t="shared" si="16"/>
        <v>529.35</v>
      </c>
      <c r="G459" s="96">
        <v>529350</v>
      </c>
      <c r="H459" s="56"/>
      <c r="I459" s="18">
        <v>13600</v>
      </c>
      <c r="J459" s="17">
        <f t="shared" si="17"/>
        <v>13.6</v>
      </c>
      <c r="K459" s="87">
        <f t="shared" si="14"/>
        <v>12.64</v>
      </c>
      <c r="L459" s="58"/>
    </row>
    <row r="460" spans="1:12">
      <c r="A460" s="61">
        <v>41518</v>
      </c>
      <c r="B460" s="90">
        <v>544.9</v>
      </c>
      <c r="C460" s="93">
        <v>544900</v>
      </c>
      <c r="D460" s="98">
        <v>554.70000000000005</v>
      </c>
      <c r="E460" s="93">
        <v>554700</v>
      </c>
      <c r="F460" s="97">
        <f t="shared" si="16"/>
        <v>493.89</v>
      </c>
      <c r="G460" s="96">
        <v>493890</v>
      </c>
      <c r="H460" s="56"/>
      <c r="I460" s="18">
        <v>12210</v>
      </c>
      <c r="J460" s="17">
        <f t="shared" si="17"/>
        <v>12.21</v>
      </c>
      <c r="K460" s="87">
        <f t="shared" si="14"/>
        <v>12.198</v>
      </c>
      <c r="L460" s="58"/>
    </row>
    <row r="461" spans="1:12">
      <c r="A461" s="61">
        <v>41548</v>
      </c>
      <c r="B461" s="90">
        <v>549.79999999999995</v>
      </c>
      <c r="C461" s="93">
        <v>549800</v>
      </c>
      <c r="D461" s="98">
        <v>546.79999999999995</v>
      </c>
      <c r="E461" s="93">
        <v>546800</v>
      </c>
      <c r="F461" s="97">
        <f t="shared" si="16"/>
        <v>542.76</v>
      </c>
      <c r="G461" s="96">
        <v>542760</v>
      </c>
      <c r="H461" s="56"/>
      <c r="I461" s="18">
        <v>12030</v>
      </c>
      <c r="J461" s="17">
        <f t="shared" si="17"/>
        <v>12.03</v>
      </c>
      <c r="K461" s="87">
        <f t="shared" ref="K461:K524" si="18">IF(ISNUMBER(I463),AVERAGE(I459:I463)/1000,NA())</f>
        <v>12.228</v>
      </c>
      <c r="L461" s="58"/>
    </row>
    <row r="462" spans="1:12">
      <c r="A462" s="61">
        <v>41579</v>
      </c>
      <c r="B462" s="90">
        <v>555</v>
      </c>
      <c r="C462" s="93">
        <v>555000</v>
      </c>
      <c r="D462" s="98">
        <v>548.20000000000005</v>
      </c>
      <c r="E462" s="93">
        <v>548200</v>
      </c>
      <c r="F462" s="97">
        <f t="shared" si="16"/>
        <v>578.13</v>
      </c>
      <c r="G462" s="96">
        <v>578130</v>
      </c>
      <c r="H462" s="56"/>
      <c r="I462" s="18">
        <v>11370</v>
      </c>
      <c r="J462" s="17">
        <f t="shared" si="17"/>
        <v>11.37</v>
      </c>
      <c r="K462" s="87">
        <f t="shared" si="18"/>
        <v>11.827999999999999</v>
      </c>
      <c r="L462" s="58"/>
    </row>
    <row r="463" spans="1:12">
      <c r="A463" s="61">
        <v>41609</v>
      </c>
      <c r="B463" s="90">
        <v>560.20000000000005</v>
      </c>
      <c r="C463" s="93">
        <v>560200</v>
      </c>
      <c r="D463" s="98">
        <v>572.79999999999995</v>
      </c>
      <c r="E463" s="93">
        <v>572800</v>
      </c>
      <c r="F463" s="97">
        <f t="shared" si="16"/>
        <v>789.76</v>
      </c>
      <c r="G463" s="96">
        <v>789760</v>
      </c>
      <c r="H463" s="56"/>
      <c r="I463" s="18">
        <v>11930</v>
      </c>
      <c r="J463" s="17">
        <f t="shared" si="17"/>
        <v>11.93</v>
      </c>
      <c r="K463" s="87">
        <f t="shared" si="18"/>
        <v>11.726000000000001</v>
      </c>
      <c r="L463" s="58"/>
    </row>
    <row r="464" spans="1:12">
      <c r="A464" s="61">
        <v>41640</v>
      </c>
      <c r="B464" s="90">
        <v>565.20000000000005</v>
      </c>
      <c r="C464" s="93">
        <v>565200</v>
      </c>
      <c r="D464" s="98">
        <v>574.6</v>
      </c>
      <c r="E464" s="93">
        <v>574600</v>
      </c>
      <c r="F464" s="97">
        <f t="shared" si="16"/>
        <v>562.51</v>
      </c>
      <c r="G464" s="96">
        <v>562510</v>
      </c>
      <c r="H464" s="56"/>
      <c r="I464" s="18">
        <v>11600</v>
      </c>
      <c r="J464" s="17">
        <f t="shared" si="17"/>
        <v>11.6</v>
      </c>
      <c r="K464" s="87">
        <f t="shared" si="18"/>
        <v>11.664</v>
      </c>
      <c r="L464" s="58"/>
    </row>
    <row r="465" spans="1:12">
      <c r="A465" s="61">
        <v>41671</v>
      </c>
      <c r="B465" s="90">
        <v>569.29999999999995</v>
      </c>
      <c r="C465" s="93">
        <v>569300</v>
      </c>
      <c r="D465" s="98">
        <v>572.1</v>
      </c>
      <c r="E465" s="93">
        <v>572100</v>
      </c>
      <c r="F465" s="97">
        <f t="shared" si="16"/>
        <v>637.63</v>
      </c>
      <c r="G465" s="96">
        <v>637630</v>
      </c>
      <c r="H465" s="56"/>
      <c r="I465" s="18">
        <v>11700</v>
      </c>
      <c r="J465" s="17">
        <f t="shared" si="17"/>
        <v>11.7</v>
      </c>
      <c r="K465" s="87">
        <f t="shared" si="18"/>
        <v>11.55</v>
      </c>
      <c r="L465" s="58"/>
    </row>
    <row r="466" spans="1:12">
      <c r="A466" s="61">
        <v>41699</v>
      </c>
      <c r="B466" s="90">
        <v>572.6</v>
      </c>
      <c r="C466" s="93">
        <v>572600</v>
      </c>
      <c r="D466" s="98">
        <v>558.20000000000005</v>
      </c>
      <c r="E466" s="93">
        <v>558200</v>
      </c>
      <c r="F466" s="97">
        <f t="shared" si="16"/>
        <v>600.82000000000005</v>
      </c>
      <c r="G466" s="96">
        <v>600820</v>
      </c>
      <c r="H466" s="56"/>
      <c r="I466" s="18">
        <v>11720</v>
      </c>
      <c r="J466" s="17">
        <f t="shared" si="17"/>
        <v>11.72</v>
      </c>
      <c r="K466" s="87">
        <f t="shared" si="18"/>
        <v>11.48</v>
      </c>
      <c r="L466" s="58"/>
    </row>
    <row r="467" spans="1:12">
      <c r="A467" s="61">
        <v>41730</v>
      </c>
      <c r="B467" s="90">
        <v>575.4</v>
      </c>
      <c r="C467" s="93">
        <v>575400</v>
      </c>
      <c r="D467" s="98">
        <v>574.9</v>
      </c>
      <c r="E467" s="93">
        <v>574900</v>
      </c>
      <c r="F467" s="97">
        <f t="shared" si="16"/>
        <v>528.55999999999995</v>
      </c>
      <c r="G467" s="96">
        <v>528560</v>
      </c>
      <c r="H467" s="56"/>
      <c r="I467" s="18">
        <v>10800</v>
      </c>
      <c r="J467" s="17">
        <f t="shared" si="17"/>
        <v>10.8</v>
      </c>
      <c r="K467" s="87">
        <f t="shared" si="18"/>
        <v>11.236000000000001</v>
      </c>
      <c r="L467" s="58"/>
    </row>
    <row r="468" spans="1:12">
      <c r="A468" s="61">
        <v>41760</v>
      </c>
      <c r="B468" s="90">
        <v>578</v>
      </c>
      <c r="C468" s="93">
        <v>578000</v>
      </c>
      <c r="D468" s="98">
        <v>595.70000000000005</v>
      </c>
      <c r="E468" s="93">
        <v>595700</v>
      </c>
      <c r="F468" s="97">
        <f t="shared" si="16"/>
        <v>472.88</v>
      </c>
      <c r="G468" s="96">
        <v>472880</v>
      </c>
      <c r="H468" s="56"/>
      <c r="I468" s="18">
        <v>11580</v>
      </c>
      <c r="J468" s="17">
        <f t="shared" si="17"/>
        <v>11.58</v>
      </c>
      <c r="K468" s="87">
        <f t="shared" si="18"/>
        <v>10.82</v>
      </c>
      <c r="L468" s="58"/>
    </row>
    <row r="469" spans="1:12">
      <c r="A469" s="61">
        <v>41791</v>
      </c>
      <c r="B469" s="90">
        <v>580.5</v>
      </c>
      <c r="C469" s="93">
        <v>580500</v>
      </c>
      <c r="D469" s="98">
        <v>574.5</v>
      </c>
      <c r="E469" s="93">
        <v>574500</v>
      </c>
      <c r="F469" s="97">
        <f t="shared" si="16"/>
        <v>457.9</v>
      </c>
      <c r="G469" s="96">
        <v>457900</v>
      </c>
      <c r="H469" s="56"/>
      <c r="I469" s="18">
        <v>10380</v>
      </c>
      <c r="J469" s="17">
        <f t="shared" si="17"/>
        <v>10.38</v>
      </c>
      <c r="K469" s="87">
        <f t="shared" si="18"/>
        <v>10.834</v>
      </c>
      <c r="L469" s="58"/>
    </row>
    <row r="470" spans="1:12">
      <c r="A470" s="61">
        <v>41821</v>
      </c>
      <c r="B470" s="90">
        <v>582.70000000000005</v>
      </c>
      <c r="C470" s="93">
        <v>582700</v>
      </c>
      <c r="D470" s="98">
        <v>577.1</v>
      </c>
      <c r="E470" s="93">
        <v>577100</v>
      </c>
      <c r="F470" s="97">
        <f t="shared" si="16"/>
        <v>589.65</v>
      </c>
      <c r="G470" s="96">
        <v>589650</v>
      </c>
      <c r="H470" s="56"/>
      <c r="I470" s="18">
        <v>9620</v>
      </c>
      <c r="J470" s="17">
        <f t="shared" si="17"/>
        <v>9.6199999999999992</v>
      </c>
      <c r="K470" s="87">
        <f t="shared" si="18"/>
        <v>10.763999999999999</v>
      </c>
      <c r="L470" s="58"/>
    </row>
    <row r="471" spans="1:12">
      <c r="A471" s="61">
        <v>41852</v>
      </c>
      <c r="B471" s="90">
        <v>584.70000000000005</v>
      </c>
      <c r="C471" s="93">
        <v>584700</v>
      </c>
      <c r="D471" s="98">
        <v>581</v>
      </c>
      <c r="E471" s="93">
        <v>581000</v>
      </c>
      <c r="F471" s="97">
        <f t="shared" si="16"/>
        <v>540.91</v>
      </c>
      <c r="G471" s="96">
        <v>540910</v>
      </c>
      <c r="H471" s="56"/>
      <c r="I471" s="18">
        <v>11790</v>
      </c>
      <c r="J471" s="17">
        <f t="shared" si="17"/>
        <v>11.79</v>
      </c>
      <c r="K471" s="87">
        <f t="shared" si="18"/>
        <v>10.504</v>
      </c>
      <c r="L471" s="58"/>
    </row>
    <row r="472" spans="1:12">
      <c r="A472" s="61">
        <v>41883</v>
      </c>
      <c r="B472" s="90">
        <v>586.29999999999995</v>
      </c>
      <c r="C472" s="93">
        <v>586300</v>
      </c>
      <c r="D472" s="98">
        <v>583.5</v>
      </c>
      <c r="E472" s="93">
        <v>583500</v>
      </c>
      <c r="F472" s="97">
        <f t="shared" si="16"/>
        <v>521.75</v>
      </c>
      <c r="G472" s="96">
        <v>521750</v>
      </c>
      <c r="H472" s="56"/>
      <c r="I472" s="18">
        <v>10450</v>
      </c>
      <c r="J472" s="17">
        <f t="shared" si="17"/>
        <v>10.45</v>
      </c>
      <c r="K472" s="87">
        <f t="shared" si="18"/>
        <v>10.49</v>
      </c>
      <c r="L472" s="58"/>
    </row>
    <row r="473" spans="1:12">
      <c r="A473" s="61">
        <v>41913</v>
      </c>
      <c r="B473" s="90">
        <v>587.9</v>
      </c>
      <c r="C473" s="93">
        <v>587900</v>
      </c>
      <c r="D473" s="98">
        <v>591.4</v>
      </c>
      <c r="E473" s="93">
        <v>591400</v>
      </c>
      <c r="F473" s="97">
        <f t="shared" si="16"/>
        <v>586.67999999999995</v>
      </c>
      <c r="G473" s="96">
        <v>586680</v>
      </c>
      <c r="H473" s="56"/>
      <c r="I473" s="18">
        <v>10280</v>
      </c>
      <c r="J473" s="17">
        <f t="shared" si="17"/>
        <v>10.28</v>
      </c>
      <c r="K473" s="87">
        <f t="shared" si="18"/>
        <v>10.936</v>
      </c>
      <c r="L473" s="58"/>
    </row>
    <row r="474" spans="1:12">
      <c r="A474" s="61">
        <v>41944</v>
      </c>
      <c r="B474" s="90">
        <v>589.9</v>
      </c>
      <c r="C474" s="93">
        <v>589900</v>
      </c>
      <c r="D474" s="98">
        <v>585.4</v>
      </c>
      <c r="E474" s="93">
        <v>585400</v>
      </c>
      <c r="F474" s="97">
        <f t="shared" si="16"/>
        <v>611.23</v>
      </c>
      <c r="G474" s="96">
        <v>611230</v>
      </c>
      <c r="H474" s="56"/>
      <c r="I474" s="18">
        <v>10310</v>
      </c>
      <c r="J474" s="17">
        <f t="shared" si="17"/>
        <v>10.31</v>
      </c>
      <c r="K474" s="87">
        <f t="shared" si="18"/>
        <v>10.832000000000001</v>
      </c>
      <c r="L474" s="58"/>
    </row>
    <row r="475" spans="1:12">
      <c r="A475" s="61">
        <v>41974</v>
      </c>
      <c r="B475" s="90">
        <v>592.6</v>
      </c>
      <c r="C475" s="93">
        <v>592600</v>
      </c>
      <c r="D475" s="98">
        <v>596.29999999999995</v>
      </c>
      <c r="E475" s="93">
        <v>596300</v>
      </c>
      <c r="F475" s="97">
        <f t="shared" si="16"/>
        <v>811.83</v>
      </c>
      <c r="G475" s="96">
        <v>811830</v>
      </c>
      <c r="H475" s="56"/>
      <c r="I475" s="18">
        <v>11850</v>
      </c>
      <c r="J475" s="17">
        <f t="shared" si="17"/>
        <v>11.85</v>
      </c>
      <c r="K475" s="87">
        <f t="shared" si="18"/>
        <v>11.141999999999999</v>
      </c>
      <c r="L475" s="58"/>
    </row>
    <row r="476" spans="1:12">
      <c r="A476" s="61">
        <v>42005</v>
      </c>
      <c r="B476" s="90">
        <v>596</v>
      </c>
      <c r="C476" s="93">
        <v>596000</v>
      </c>
      <c r="D476" s="98">
        <v>590.20000000000005</v>
      </c>
      <c r="E476" s="93">
        <v>590200</v>
      </c>
      <c r="F476" s="97">
        <f t="shared" si="16"/>
        <v>547.42999999999995</v>
      </c>
      <c r="G476" s="96">
        <v>547430</v>
      </c>
      <c r="H476" s="56"/>
      <c r="I476" s="18">
        <v>11270</v>
      </c>
      <c r="J476" s="17">
        <f t="shared" si="17"/>
        <v>11.27</v>
      </c>
      <c r="K476" s="87">
        <f t="shared" si="18"/>
        <v>11.752000000000001</v>
      </c>
      <c r="L476" s="58"/>
    </row>
    <row r="477" spans="1:12">
      <c r="A477" s="61">
        <v>42036</v>
      </c>
      <c r="B477" s="90">
        <v>599.6</v>
      </c>
      <c r="C477" s="93">
        <v>599600</v>
      </c>
      <c r="D477" s="98">
        <v>601.20000000000005</v>
      </c>
      <c r="E477" s="93">
        <v>601200</v>
      </c>
      <c r="F477" s="97">
        <f t="shared" si="16"/>
        <v>726.06</v>
      </c>
      <c r="G477" s="96">
        <v>726060</v>
      </c>
      <c r="H477" s="56"/>
      <c r="I477" s="18">
        <v>12000</v>
      </c>
      <c r="J477" s="17">
        <f t="shared" si="17"/>
        <v>12</v>
      </c>
      <c r="K477" s="87">
        <f t="shared" si="18"/>
        <v>12.028</v>
      </c>
      <c r="L477" s="58"/>
    </row>
    <row r="478" spans="1:12">
      <c r="A478" s="61">
        <v>42064</v>
      </c>
      <c r="B478" s="90">
        <v>602.9</v>
      </c>
      <c r="C478" s="93">
        <v>602900</v>
      </c>
      <c r="D478" s="98">
        <v>620.4</v>
      </c>
      <c r="E478" s="93">
        <v>620400</v>
      </c>
      <c r="F478" s="97">
        <f t="shared" si="16"/>
        <v>679.27</v>
      </c>
      <c r="G478" s="96">
        <v>679270</v>
      </c>
      <c r="H478" s="56"/>
      <c r="I478" s="18">
        <v>13330</v>
      </c>
      <c r="J478" s="17">
        <f t="shared" si="17"/>
        <v>13.33</v>
      </c>
      <c r="K478" s="87">
        <f t="shared" si="18"/>
        <v>12.048</v>
      </c>
      <c r="L478" s="58"/>
    </row>
    <row r="479" spans="1:12">
      <c r="A479" s="61">
        <v>42095</v>
      </c>
      <c r="B479" s="90">
        <v>605.79999999999995</v>
      </c>
      <c r="C479" s="93">
        <v>605800</v>
      </c>
      <c r="D479" s="98">
        <v>606.5</v>
      </c>
      <c r="E479" s="93">
        <v>606500</v>
      </c>
      <c r="F479" s="97">
        <f t="shared" si="16"/>
        <v>550.15</v>
      </c>
      <c r="G479" s="96">
        <v>550150</v>
      </c>
      <c r="H479" s="56"/>
      <c r="I479" s="18">
        <v>11690</v>
      </c>
      <c r="J479" s="17">
        <f t="shared" si="17"/>
        <v>11.69</v>
      </c>
      <c r="K479" s="87">
        <f t="shared" si="18"/>
        <v>11.91</v>
      </c>
      <c r="L479" s="58"/>
    </row>
    <row r="480" spans="1:12">
      <c r="A480" s="61">
        <v>42125</v>
      </c>
      <c r="B480" s="90">
        <v>608.6</v>
      </c>
      <c r="C480" s="93">
        <v>608600</v>
      </c>
      <c r="D480" s="98">
        <v>607.6</v>
      </c>
      <c r="E480" s="93">
        <v>607600</v>
      </c>
      <c r="F480" s="97">
        <f t="shared" si="16"/>
        <v>485.66</v>
      </c>
      <c r="G480" s="96">
        <v>485660</v>
      </c>
      <c r="H480" s="56"/>
      <c r="I480" s="18">
        <v>11950</v>
      </c>
      <c r="J480" s="17">
        <f t="shared" si="17"/>
        <v>11.95</v>
      </c>
      <c r="K480" s="87">
        <f t="shared" si="18"/>
        <v>11.384</v>
      </c>
      <c r="L480" s="58"/>
    </row>
    <row r="481" spans="1:12">
      <c r="A481" s="61">
        <v>42156</v>
      </c>
      <c r="B481" s="90">
        <v>612</v>
      </c>
      <c r="C481" s="93">
        <v>612000</v>
      </c>
      <c r="D481" s="98">
        <v>619.29999999999995</v>
      </c>
      <c r="E481" s="93">
        <v>619300</v>
      </c>
      <c r="F481" s="97">
        <f t="shared" si="16"/>
        <v>488.15</v>
      </c>
      <c r="G481" s="96">
        <v>488150</v>
      </c>
      <c r="H481" s="56"/>
      <c r="I481" s="18">
        <v>10580</v>
      </c>
      <c r="J481" s="17">
        <f t="shared" si="17"/>
        <v>10.58</v>
      </c>
      <c r="K481" s="87">
        <f t="shared" si="18"/>
        <v>11.066000000000001</v>
      </c>
      <c r="L481" s="58"/>
    </row>
    <row r="482" spans="1:12">
      <c r="A482" s="61">
        <v>42186</v>
      </c>
      <c r="B482" s="90">
        <v>616.79999999999995</v>
      </c>
      <c r="C482" s="93">
        <v>616800</v>
      </c>
      <c r="D482" s="98">
        <v>611.20000000000005</v>
      </c>
      <c r="E482" s="93">
        <v>611200</v>
      </c>
      <c r="F482" s="97">
        <f t="shared" si="16"/>
        <v>628.27</v>
      </c>
      <c r="G482" s="96">
        <v>628270</v>
      </c>
      <c r="H482" s="56"/>
      <c r="I482" s="18">
        <v>9370</v>
      </c>
      <c r="J482" s="17">
        <f t="shared" si="17"/>
        <v>9.3699999999999992</v>
      </c>
      <c r="K482" s="87">
        <f t="shared" si="18"/>
        <v>10.756</v>
      </c>
      <c r="L482" s="58"/>
    </row>
    <row r="483" spans="1:12">
      <c r="A483" s="61">
        <v>42217</v>
      </c>
      <c r="B483" s="90">
        <v>623.29999999999995</v>
      </c>
      <c r="C483" s="93">
        <v>623300</v>
      </c>
      <c r="D483" s="98">
        <v>621.70000000000005</v>
      </c>
      <c r="E483" s="93">
        <v>621700</v>
      </c>
      <c r="F483" s="97">
        <f t="shared" si="16"/>
        <v>574.14</v>
      </c>
      <c r="G483" s="96">
        <v>574140</v>
      </c>
      <c r="H483" s="56"/>
      <c r="I483" s="18">
        <v>11740</v>
      </c>
      <c r="J483" s="17">
        <f t="shared" si="17"/>
        <v>11.74</v>
      </c>
      <c r="K483" s="87">
        <f t="shared" si="18"/>
        <v>10.24</v>
      </c>
      <c r="L483" s="58"/>
    </row>
    <row r="484" spans="1:12">
      <c r="A484" s="61">
        <v>42248</v>
      </c>
      <c r="B484" s="90">
        <v>631.20000000000005</v>
      </c>
      <c r="C484" s="93">
        <v>631200</v>
      </c>
      <c r="D484" s="98">
        <v>637.9</v>
      </c>
      <c r="E484" s="93">
        <v>637900</v>
      </c>
      <c r="F484" s="97">
        <f t="shared" si="16"/>
        <v>571.99</v>
      </c>
      <c r="G484" s="96">
        <v>571990</v>
      </c>
      <c r="H484" s="56"/>
      <c r="I484" s="18">
        <v>10140</v>
      </c>
      <c r="J484" s="17">
        <f t="shared" si="17"/>
        <v>10.14</v>
      </c>
      <c r="K484" s="87">
        <f t="shared" si="18"/>
        <v>10.036</v>
      </c>
      <c r="L484" s="58"/>
    </row>
    <row r="485" spans="1:12">
      <c r="A485" s="61">
        <v>42278</v>
      </c>
      <c r="B485" s="90">
        <v>639.6</v>
      </c>
      <c r="C485" s="93">
        <v>639600</v>
      </c>
      <c r="D485" s="98">
        <v>631.1</v>
      </c>
      <c r="E485" s="93">
        <v>631100</v>
      </c>
      <c r="F485" s="97">
        <f t="shared" si="16"/>
        <v>625.79999999999995</v>
      </c>
      <c r="G485" s="96">
        <v>625800</v>
      </c>
      <c r="H485" s="56"/>
      <c r="I485" s="18">
        <v>9370</v>
      </c>
      <c r="J485" s="17">
        <f t="shared" si="17"/>
        <v>9.3699999999999992</v>
      </c>
      <c r="K485" s="87">
        <f t="shared" si="18"/>
        <v>10.24</v>
      </c>
      <c r="L485" s="58"/>
    </row>
    <row r="486" spans="1:12">
      <c r="A486" s="61">
        <v>42309</v>
      </c>
      <c r="B486" s="90">
        <v>647.70000000000005</v>
      </c>
      <c r="C486" s="93">
        <v>647700</v>
      </c>
      <c r="D486" s="98">
        <v>651.1</v>
      </c>
      <c r="E486" s="93">
        <v>651100</v>
      </c>
      <c r="F486" s="97">
        <f t="shared" si="16"/>
        <v>671.54</v>
      </c>
      <c r="G486" s="96">
        <v>671540</v>
      </c>
      <c r="H486" s="56"/>
      <c r="I486" s="18">
        <v>9560</v>
      </c>
      <c r="J486" s="17">
        <f t="shared" si="17"/>
        <v>9.56</v>
      </c>
      <c r="K486" s="87">
        <f t="shared" si="18"/>
        <v>9.9060000000000006</v>
      </c>
      <c r="L486" s="58"/>
    </row>
    <row r="487" spans="1:12" ht="14.25" customHeight="1">
      <c r="A487" s="61">
        <v>42339</v>
      </c>
      <c r="B487" s="90">
        <v>655.1</v>
      </c>
      <c r="C487" s="93">
        <v>655100</v>
      </c>
      <c r="D487" s="98">
        <v>663.5</v>
      </c>
      <c r="E487" s="93">
        <v>663500</v>
      </c>
      <c r="F487" s="97">
        <f t="shared" si="16"/>
        <v>901.32</v>
      </c>
      <c r="G487" s="96">
        <v>901320</v>
      </c>
      <c r="H487" s="56"/>
      <c r="I487" s="18">
        <v>10390</v>
      </c>
      <c r="J487" s="17">
        <f t="shared" si="17"/>
        <v>10.39</v>
      </c>
      <c r="K487" s="87">
        <f t="shared" si="18"/>
        <v>10.044</v>
      </c>
      <c r="L487" s="58"/>
    </row>
    <row r="488" spans="1:12">
      <c r="A488" s="61">
        <v>42370</v>
      </c>
      <c r="B488" s="90">
        <v>661.5</v>
      </c>
      <c r="C488" s="93">
        <v>661500</v>
      </c>
      <c r="D488" s="98">
        <v>662.7</v>
      </c>
      <c r="E488" s="93">
        <v>662700</v>
      </c>
      <c r="F488" s="97">
        <f t="shared" si="16"/>
        <v>617.66999999999996</v>
      </c>
      <c r="G488" s="96">
        <v>617670</v>
      </c>
      <c r="H488" s="56"/>
      <c r="I488" s="18">
        <v>10070</v>
      </c>
      <c r="J488" s="17">
        <f t="shared" si="17"/>
        <v>10.07</v>
      </c>
      <c r="K488" s="87">
        <f t="shared" si="18"/>
        <v>10.584</v>
      </c>
      <c r="L488" s="58"/>
    </row>
    <row r="489" spans="1:12">
      <c r="A489" s="61">
        <v>42401</v>
      </c>
      <c r="B489" s="90">
        <v>667.2</v>
      </c>
      <c r="C489" s="93">
        <v>667200</v>
      </c>
      <c r="D489" s="98">
        <v>643.5</v>
      </c>
      <c r="E489" s="93">
        <v>643500</v>
      </c>
      <c r="F489" s="97">
        <f t="shared" si="16"/>
        <v>798.61</v>
      </c>
      <c r="G489" s="96">
        <v>798610</v>
      </c>
      <c r="H489" s="56"/>
      <c r="I489" s="18">
        <v>10830</v>
      </c>
      <c r="J489" s="17">
        <f t="shared" si="17"/>
        <v>10.83</v>
      </c>
      <c r="K489" s="87">
        <f t="shared" si="18"/>
        <v>10.933999999999999</v>
      </c>
      <c r="L489" s="58"/>
    </row>
    <row r="490" spans="1:12">
      <c r="A490" s="61">
        <v>42430</v>
      </c>
      <c r="B490" s="90">
        <v>672.1</v>
      </c>
      <c r="C490" s="93">
        <v>672100</v>
      </c>
      <c r="D490" s="98">
        <v>675.7</v>
      </c>
      <c r="E490" s="93">
        <v>675700</v>
      </c>
      <c r="F490" s="97">
        <f t="shared" si="16"/>
        <v>757.35</v>
      </c>
      <c r="G490" s="96">
        <v>757350</v>
      </c>
      <c r="H490" s="56"/>
      <c r="I490" s="18">
        <v>12070</v>
      </c>
      <c r="J490" s="5">
        <f t="shared" si="17"/>
        <v>12.07</v>
      </c>
      <c r="K490" s="87">
        <f t="shared" si="18"/>
        <v>11.198</v>
      </c>
      <c r="L490" s="58"/>
    </row>
    <row r="491" spans="1:12">
      <c r="A491" s="61">
        <v>42461</v>
      </c>
      <c r="B491" s="90">
        <v>676.7</v>
      </c>
      <c r="C491" s="93">
        <v>676700</v>
      </c>
      <c r="D491" s="98">
        <v>681.3</v>
      </c>
      <c r="E491" s="93">
        <v>681300</v>
      </c>
      <c r="F491" s="97">
        <f t="shared" si="16"/>
        <v>610.5</v>
      </c>
      <c r="G491" s="96">
        <v>610500</v>
      </c>
      <c r="H491" s="56"/>
      <c r="I491" s="18">
        <v>11310</v>
      </c>
      <c r="J491" s="5">
        <f t="shared" si="17"/>
        <v>11.31</v>
      </c>
      <c r="K491" s="87">
        <f t="shared" si="18"/>
        <v>11.37</v>
      </c>
      <c r="L491" s="58"/>
    </row>
    <row r="492" spans="1:12">
      <c r="A492" s="61">
        <v>42491</v>
      </c>
      <c r="B492" s="90">
        <v>680.4</v>
      </c>
      <c r="C492" s="93">
        <v>680400</v>
      </c>
      <c r="D492" s="98">
        <v>678.1</v>
      </c>
      <c r="E492" s="93">
        <v>678100</v>
      </c>
      <c r="F492" s="97">
        <f t="shared" si="16"/>
        <v>541.28</v>
      </c>
      <c r="G492" s="96">
        <v>541280</v>
      </c>
      <c r="H492" s="56"/>
      <c r="I492" s="18">
        <v>11710</v>
      </c>
      <c r="J492" s="5">
        <f t="shared" si="17"/>
        <v>11.71</v>
      </c>
      <c r="K492" s="87">
        <f t="shared" si="18"/>
        <v>11.318</v>
      </c>
      <c r="L492" s="58"/>
    </row>
    <row r="493" spans="1:12">
      <c r="A493" s="61">
        <v>42522</v>
      </c>
      <c r="B493" s="90">
        <v>684.2</v>
      </c>
      <c r="C493" s="93">
        <v>684200</v>
      </c>
      <c r="D493" s="98">
        <v>695.3</v>
      </c>
      <c r="E493" s="93">
        <v>695300</v>
      </c>
      <c r="F493" s="97">
        <f t="shared" si="16"/>
        <v>555.07000000000005</v>
      </c>
      <c r="G493" s="96">
        <v>555070</v>
      </c>
      <c r="H493" s="56"/>
      <c r="I493" s="18">
        <v>10930</v>
      </c>
      <c r="J493" s="5">
        <f t="shared" si="17"/>
        <v>10.93</v>
      </c>
      <c r="K493" s="87">
        <f t="shared" si="18"/>
        <v>11.59</v>
      </c>
      <c r="L493" s="58"/>
    </row>
    <row r="494" spans="1:12">
      <c r="A494" s="61">
        <v>42552</v>
      </c>
      <c r="B494" s="90">
        <v>688.3</v>
      </c>
      <c r="C494" s="93">
        <v>688300</v>
      </c>
      <c r="D494" s="98">
        <v>691.2</v>
      </c>
      <c r="E494" s="93">
        <v>691200</v>
      </c>
      <c r="F494" s="97">
        <f t="shared" si="16"/>
        <v>715.78</v>
      </c>
      <c r="G494" s="96">
        <v>715780</v>
      </c>
      <c r="H494" s="56"/>
      <c r="I494" s="18">
        <v>10570</v>
      </c>
      <c r="J494" s="5">
        <f t="shared" si="17"/>
        <v>10.57</v>
      </c>
      <c r="K494" s="87">
        <f t="shared" si="18"/>
        <v>11.664</v>
      </c>
      <c r="L494" s="58"/>
    </row>
    <row r="495" spans="1:12">
      <c r="A495" s="61">
        <v>42583</v>
      </c>
      <c r="B495" s="90">
        <v>692.7</v>
      </c>
      <c r="C495" s="93">
        <v>692700</v>
      </c>
      <c r="D495" s="98">
        <v>687.5</v>
      </c>
      <c r="E495" s="93">
        <v>687500</v>
      </c>
      <c r="F495" s="97">
        <f t="shared" si="16"/>
        <v>632.14</v>
      </c>
      <c r="G495" s="96">
        <v>632140</v>
      </c>
      <c r="H495" s="56"/>
      <c r="I495" s="18">
        <v>13430</v>
      </c>
      <c r="J495" s="5">
        <f t="shared" si="17"/>
        <v>13.43</v>
      </c>
      <c r="K495" s="87">
        <f t="shared" si="18"/>
        <v>11.54</v>
      </c>
      <c r="L495" s="58"/>
    </row>
    <row r="496" spans="1:12">
      <c r="A496" s="61">
        <v>42614</v>
      </c>
      <c r="B496" s="90">
        <v>697.7</v>
      </c>
      <c r="C496" s="93">
        <v>697700</v>
      </c>
      <c r="D496" s="98">
        <v>716.6</v>
      </c>
      <c r="E496" s="93">
        <v>716600</v>
      </c>
      <c r="F496" s="97">
        <f t="shared" si="16"/>
        <v>647.04</v>
      </c>
      <c r="G496" s="96">
        <v>647040</v>
      </c>
      <c r="H496" s="56"/>
      <c r="I496" s="18">
        <v>11680</v>
      </c>
      <c r="J496" s="17">
        <f t="shared" si="17"/>
        <v>11.68</v>
      </c>
      <c r="K496" s="87">
        <f t="shared" si="18"/>
        <v>11.587999999999999</v>
      </c>
      <c r="L496" s="58"/>
    </row>
    <row r="497" spans="1:12">
      <c r="A497" s="61">
        <v>42644</v>
      </c>
      <c r="B497" s="90">
        <v>702.5</v>
      </c>
      <c r="C497" s="93">
        <v>702500</v>
      </c>
      <c r="D497" s="98">
        <v>706.8</v>
      </c>
      <c r="E497" s="93">
        <v>706800</v>
      </c>
      <c r="F497" s="97">
        <f t="shared" si="16"/>
        <v>695.92</v>
      </c>
      <c r="G497" s="96">
        <v>695920</v>
      </c>
      <c r="H497" s="56"/>
      <c r="I497" s="18">
        <v>11090</v>
      </c>
      <c r="J497" s="17">
        <f t="shared" si="17"/>
        <v>11.09</v>
      </c>
      <c r="K497" s="87">
        <f t="shared" si="18"/>
        <v>11.816000000000001</v>
      </c>
      <c r="L497" s="58"/>
    </row>
    <row r="498" spans="1:12">
      <c r="A498" s="61">
        <v>42675</v>
      </c>
      <c r="B498" s="90">
        <v>707</v>
      </c>
      <c r="C498" s="93">
        <v>707000</v>
      </c>
      <c r="D498" s="98">
        <v>701.4</v>
      </c>
      <c r="E498" s="93">
        <v>701400</v>
      </c>
      <c r="F498" s="97">
        <f t="shared" si="16"/>
        <v>721.83</v>
      </c>
      <c r="G498" s="96">
        <v>721830</v>
      </c>
      <c r="H498" s="56"/>
      <c r="I498" s="18">
        <v>11170</v>
      </c>
      <c r="J498" s="17">
        <f t="shared" si="17"/>
        <v>11.17</v>
      </c>
      <c r="K498" s="87">
        <f t="shared" si="18"/>
        <v>11.066000000000001</v>
      </c>
      <c r="L498" s="58"/>
    </row>
    <row r="499" spans="1:12">
      <c r="A499" s="61">
        <v>42705</v>
      </c>
      <c r="B499" s="90">
        <v>710.8</v>
      </c>
      <c r="C499" s="93">
        <v>710800</v>
      </c>
      <c r="D499" s="98">
        <v>712.4</v>
      </c>
      <c r="E499" s="93">
        <v>712400</v>
      </c>
      <c r="F499" s="97">
        <f t="shared" si="16"/>
        <v>976.15</v>
      </c>
      <c r="G499" s="96">
        <v>976150</v>
      </c>
      <c r="H499" s="56"/>
      <c r="I499" s="18">
        <v>11710</v>
      </c>
      <c r="J499" s="17">
        <f t="shared" si="17"/>
        <v>11.71</v>
      </c>
      <c r="K499" s="87">
        <f t="shared" si="18"/>
        <v>11.122</v>
      </c>
      <c r="L499" s="58"/>
    </row>
    <row r="500" spans="1:12">
      <c r="A500" s="61">
        <v>42736</v>
      </c>
      <c r="B500" s="90">
        <v>714.4</v>
      </c>
      <c r="C500" s="93">
        <v>714400</v>
      </c>
      <c r="D500" s="98">
        <v>707.9</v>
      </c>
      <c r="E500" s="93">
        <v>707900</v>
      </c>
      <c r="F500" s="97">
        <f t="shared" si="16"/>
        <v>723.99</v>
      </c>
      <c r="G500" s="96">
        <v>723990</v>
      </c>
      <c r="H500" s="56"/>
      <c r="I500" s="18">
        <v>9680</v>
      </c>
      <c r="J500" s="17">
        <f t="shared" si="17"/>
        <v>9.68</v>
      </c>
      <c r="K500" s="87">
        <f t="shared" si="18"/>
        <v>11.242000000000001</v>
      </c>
      <c r="L500" s="58"/>
    </row>
    <row r="501" spans="1:12">
      <c r="A501" s="61">
        <v>42767</v>
      </c>
      <c r="B501" s="90">
        <v>718</v>
      </c>
      <c r="C501" s="93">
        <v>718000</v>
      </c>
      <c r="D501" s="98">
        <v>730.7</v>
      </c>
      <c r="E501" s="93">
        <v>730700</v>
      </c>
      <c r="F501" s="97">
        <f t="shared" si="16"/>
        <v>787.58</v>
      </c>
      <c r="G501" s="96">
        <v>787580</v>
      </c>
      <c r="H501" s="56"/>
      <c r="I501" s="18">
        <v>11960</v>
      </c>
      <c r="J501" s="17">
        <f t="shared" si="17"/>
        <v>11.96</v>
      </c>
      <c r="K501" s="87">
        <f t="shared" si="18"/>
        <v>11.172000000000001</v>
      </c>
      <c r="L501" s="58"/>
    </row>
    <row r="502" spans="1:12">
      <c r="A502" s="61">
        <v>42795</v>
      </c>
      <c r="B502" s="90">
        <v>722</v>
      </c>
      <c r="C502" s="93">
        <v>722000</v>
      </c>
      <c r="D502" s="98">
        <v>711.2</v>
      </c>
      <c r="E502" s="93">
        <v>711200</v>
      </c>
      <c r="F502" s="97">
        <f t="shared" si="16"/>
        <v>772.23</v>
      </c>
      <c r="G502" s="96">
        <v>772230</v>
      </c>
      <c r="H502" s="56"/>
      <c r="I502" s="18">
        <v>11690</v>
      </c>
      <c r="J502" s="17">
        <f t="shared" si="17"/>
        <v>11.69</v>
      </c>
      <c r="K502" s="87">
        <f t="shared" si="18"/>
        <v>10.942</v>
      </c>
      <c r="L502" s="58"/>
    </row>
    <row r="503" spans="1:12">
      <c r="A503" s="61">
        <v>42826</v>
      </c>
      <c r="B503" s="90">
        <v>726.5</v>
      </c>
      <c r="C503" s="93">
        <v>726500</v>
      </c>
      <c r="D503" s="98">
        <v>755.4</v>
      </c>
      <c r="E503" s="93">
        <v>755400</v>
      </c>
      <c r="F503" s="97">
        <f t="shared" si="16"/>
        <v>700.01</v>
      </c>
      <c r="G503" s="96">
        <v>700010</v>
      </c>
      <c r="H503" s="56"/>
      <c r="I503" s="18">
        <v>10820</v>
      </c>
      <c r="J503" s="17">
        <f t="shared" si="17"/>
        <v>10.82</v>
      </c>
      <c r="K503" s="87">
        <f t="shared" si="18"/>
        <v>10.872</v>
      </c>
      <c r="L503" s="58"/>
    </row>
    <row r="504" spans="1:12">
      <c r="A504" s="61">
        <v>42856</v>
      </c>
      <c r="B504" s="90">
        <v>730.8</v>
      </c>
      <c r="C504" s="93">
        <v>730800</v>
      </c>
      <c r="D504" s="98">
        <v>729.4</v>
      </c>
      <c r="E504" s="93">
        <v>729400</v>
      </c>
      <c r="F504" s="97">
        <f t="shared" si="16"/>
        <v>579.09</v>
      </c>
      <c r="G504" s="96">
        <v>579090</v>
      </c>
      <c r="H504" s="56"/>
      <c r="I504" s="18">
        <v>10560</v>
      </c>
      <c r="J504" s="17">
        <f t="shared" si="17"/>
        <v>10.56</v>
      </c>
      <c r="K504" s="87">
        <f t="shared" si="18"/>
        <v>10.132</v>
      </c>
      <c r="L504" s="58"/>
    </row>
    <row r="505" spans="1:12">
      <c r="A505" s="61">
        <v>42887</v>
      </c>
      <c r="B505" s="90">
        <v>734.8</v>
      </c>
      <c r="C505" s="93">
        <v>734800</v>
      </c>
      <c r="D505" s="98">
        <v>728.8</v>
      </c>
      <c r="E505" s="93">
        <v>728800</v>
      </c>
      <c r="F505" s="97">
        <f t="shared" si="16"/>
        <v>606.01</v>
      </c>
      <c r="G505" s="96">
        <v>606010</v>
      </c>
      <c r="H505" s="56"/>
      <c r="I505" s="18">
        <v>9330</v>
      </c>
      <c r="J505" s="17">
        <f t="shared" si="17"/>
        <v>9.33</v>
      </c>
      <c r="K505" s="87">
        <f t="shared" si="18"/>
        <v>9.8439999999999994</v>
      </c>
      <c r="L505" s="58"/>
    </row>
    <row r="506" spans="1:12">
      <c r="A506" s="61">
        <v>42917</v>
      </c>
      <c r="B506" s="90">
        <v>738.2</v>
      </c>
      <c r="C506" s="93">
        <v>738200</v>
      </c>
      <c r="D506" s="98">
        <v>742.5</v>
      </c>
      <c r="E506" s="93">
        <v>742500</v>
      </c>
      <c r="F506" s="97">
        <f t="shared" si="16"/>
        <v>746.41</v>
      </c>
      <c r="G506" s="96">
        <v>746410</v>
      </c>
      <c r="H506" s="56"/>
      <c r="I506" s="18">
        <v>8260</v>
      </c>
      <c r="J506" s="17">
        <f t="shared" si="17"/>
        <v>8.26</v>
      </c>
      <c r="K506" s="87">
        <f t="shared" si="18"/>
        <v>9.6780000000000008</v>
      </c>
      <c r="L506" s="58"/>
    </row>
    <row r="507" spans="1:12">
      <c r="A507" s="61">
        <v>42948</v>
      </c>
      <c r="B507" s="90">
        <v>741</v>
      </c>
      <c r="C507" s="93">
        <v>741000</v>
      </c>
      <c r="D507" s="98">
        <v>748.6</v>
      </c>
      <c r="E507" s="93">
        <v>748600</v>
      </c>
      <c r="F507" s="97">
        <f t="shared" si="16"/>
        <v>702.9</v>
      </c>
      <c r="G507" s="96">
        <v>702900</v>
      </c>
      <c r="H507" s="56"/>
      <c r="I507" s="18">
        <v>10250</v>
      </c>
      <c r="J507" s="17">
        <f t="shared" si="17"/>
        <v>10.25</v>
      </c>
      <c r="K507" s="87">
        <f t="shared" si="18"/>
        <v>9.3260000000000005</v>
      </c>
      <c r="L507" s="58"/>
    </row>
    <row r="508" spans="1:12">
      <c r="A508" s="61">
        <v>42979</v>
      </c>
      <c r="B508" s="90">
        <v>743.5</v>
      </c>
      <c r="C508" s="93">
        <v>743500</v>
      </c>
      <c r="D508" s="98">
        <v>743.4</v>
      </c>
      <c r="E508" s="93">
        <v>743400</v>
      </c>
      <c r="F508" s="97">
        <f t="shared" si="16"/>
        <v>663.59</v>
      </c>
      <c r="G508" s="96">
        <v>663590</v>
      </c>
      <c r="H508" s="56"/>
      <c r="I508" s="18">
        <v>9990</v>
      </c>
      <c r="J508" s="17">
        <f t="shared" si="17"/>
        <v>9.99</v>
      </c>
      <c r="K508" s="87">
        <f t="shared" si="18"/>
        <v>9.2880000000000003</v>
      </c>
      <c r="L508" s="58"/>
    </row>
    <row r="509" spans="1:12">
      <c r="A509" s="61">
        <v>43009</v>
      </c>
      <c r="B509" s="90">
        <v>746.2</v>
      </c>
      <c r="C509" s="93">
        <v>746200</v>
      </c>
      <c r="D509" s="98">
        <v>756.8</v>
      </c>
      <c r="E509" s="93">
        <v>756800</v>
      </c>
      <c r="F509" s="97">
        <f t="shared" si="16"/>
        <v>741.36</v>
      </c>
      <c r="G509" s="96">
        <v>741360</v>
      </c>
      <c r="H509" s="56"/>
      <c r="I509" s="18">
        <v>8800</v>
      </c>
      <c r="J509" s="17">
        <f t="shared" si="17"/>
        <v>8.8000000000000007</v>
      </c>
      <c r="K509" s="87">
        <f t="shared" si="18"/>
        <v>9.4920000000000009</v>
      </c>
      <c r="L509" s="58"/>
    </row>
    <row r="510" spans="1:12">
      <c r="A510" s="61">
        <v>43040</v>
      </c>
      <c r="B510" s="90">
        <v>749.5</v>
      </c>
      <c r="C510" s="93">
        <v>749500</v>
      </c>
      <c r="D510" s="98">
        <v>753.4</v>
      </c>
      <c r="E510" s="93">
        <v>753400</v>
      </c>
      <c r="F510" s="97">
        <f t="shared" si="16"/>
        <v>777.09</v>
      </c>
      <c r="G510" s="96">
        <v>777090</v>
      </c>
      <c r="H510" s="56"/>
      <c r="I510" s="18">
        <v>9140</v>
      </c>
      <c r="J510" s="17">
        <f t="shared" si="17"/>
        <v>9.14</v>
      </c>
      <c r="K510" s="87">
        <f t="shared" si="18"/>
        <v>9.266</v>
      </c>
      <c r="L510" s="58"/>
    </row>
    <row r="511" spans="1:12">
      <c r="A511" s="61">
        <v>43070</v>
      </c>
      <c r="B511" s="90">
        <v>753.1</v>
      </c>
      <c r="C511" s="93">
        <v>753100</v>
      </c>
      <c r="D511" s="98">
        <v>742.6</v>
      </c>
      <c r="E511" s="93">
        <v>742600</v>
      </c>
      <c r="F511" s="97">
        <f t="shared" si="16"/>
        <v>1015.04</v>
      </c>
      <c r="G511" s="96">
        <v>1015040</v>
      </c>
      <c r="H511" s="56"/>
      <c r="I511" s="18">
        <v>9280</v>
      </c>
      <c r="J511" s="17">
        <f t="shared" si="17"/>
        <v>9.2799999999999994</v>
      </c>
      <c r="K511" s="87">
        <f t="shared" si="18"/>
        <v>9.1379999999999999</v>
      </c>
      <c r="L511" s="58"/>
    </row>
    <row r="512" spans="1:12">
      <c r="A512" s="61">
        <v>43101</v>
      </c>
      <c r="B512" s="90">
        <v>756.8</v>
      </c>
      <c r="C512" s="93">
        <v>756800</v>
      </c>
      <c r="D512" s="98">
        <v>767.8</v>
      </c>
      <c r="E512" s="93">
        <v>767800</v>
      </c>
      <c r="F512" s="97">
        <f t="shared" si="16"/>
        <v>702.58</v>
      </c>
      <c r="G512" s="96">
        <v>702580</v>
      </c>
      <c r="H512" s="56"/>
      <c r="I512" s="18">
        <v>9120</v>
      </c>
      <c r="J512" s="17">
        <f t="shared" si="17"/>
        <v>9.1199999999999992</v>
      </c>
      <c r="K512" s="87">
        <f t="shared" si="18"/>
        <v>9.5760000000000005</v>
      </c>
      <c r="L512" s="58"/>
    </row>
    <row r="513" spans="1:20">
      <c r="A513" s="61">
        <v>43132</v>
      </c>
      <c r="B513" s="90">
        <v>759.9</v>
      </c>
      <c r="C513" s="93">
        <v>759900</v>
      </c>
      <c r="D513" s="98">
        <v>754.8</v>
      </c>
      <c r="E513" s="93">
        <v>754800</v>
      </c>
      <c r="F513" s="97">
        <f t="shared" si="16"/>
        <v>914.53</v>
      </c>
      <c r="G513" s="96">
        <v>914530</v>
      </c>
      <c r="H513" s="56"/>
      <c r="I513" s="18">
        <v>9350</v>
      </c>
      <c r="J513" s="17">
        <f t="shared" si="17"/>
        <v>9.35</v>
      </c>
      <c r="K513" s="87">
        <f t="shared" si="18"/>
        <v>9.6259999999999994</v>
      </c>
      <c r="L513" s="58"/>
    </row>
    <row r="514" spans="1:20">
      <c r="A514" s="61">
        <v>43160</v>
      </c>
      <c r="B514" s="90">
        <v>762.6</v>
      </c>
      <c r="C514" s="93">
        <v>762600</v>
      </c>
      <c r="D514" s="98">
        <v>776.6</v>
      </c>
      <c r="E514" s="93">
        <v>776600</v>
      </c>
      <c r="F514" s="97">
        <f t="shared" si="16"/>
        <v>872.35</v>
      </c>
      <c r="G514" s="96">
        <v>872350</v>
      </c>
      <c r="H514" s="56"/>
      <c r="I514" s="18">
        <v>10990</v>
      </c>
      <c r="J514" s="17">
        <f t="shared" si="17"/>
        <v>10.99</v>
      </c>
      <c r="K514" s="87">
        <f t="shared" si="18"/>
        <v>9.6419999999999995</v>
      </c>
    </row>
    <row r="515" spans="1:20">
      <c r="A515" s="61">
        <v>43191</v>
      </c>
      <c r="B515" s="90">
        <v>764.6</v>
      </c>
      <c r="C515" s="93">
        <v>764600</v>
      </c>
      <c r="D515" s="98">
        <v>764.8</v>
      </c>
      <c r="E515" s="93">
        <v>764800</v>
      </c>
      <c r="F515" s="97">
        <f t="shared" si="16"/>
        <v>679.78</v>
      </c>
      <c r="G515" s="96">
        <v>679780</v>
      </c>
      <c r="H515" s="56"/>
      <c r="I515" s="18">
        <v>9390</v>
      </c>
      <c r="J515" s="17">
        <f t="shared" si="17"/>
        <v>9.39</v>
      </c>
      <c r="K515" s="87">
        <f t="shared" si="18"/>
        <v>9.6120000000000001</v>
      </c>
      <c r="M515" s="62"/>
      <c r="N515" s="63"/>
    </row>
    <row r="516" spans="1:20">
      <c r="A516" s="61">
        <v>43221</v>
      </c>
      <c r="B516" s="90">
        <v>766.2</v>
      </c>
      <c r="C516" s="93">
        <v>766200</v>
      </c>
      <c r="D516" s="98">
        <v>758.2</v>
      </c>
      <c r="E516" s="93">
        <v>758200</v>
      </c>
      <c r="F516" s="97">
        <f t="shared" si="16"/>
        <v>609.45000000000005</v>
      </c>
      <c r="G516" s="96">
        <v>609450</v>
      </c>
      <c r="H516" s="56"/>
      <c r="I516" s="18">
        <v>9360</v>
      </c>
      <c r="J516" s="17">
        <f t="shared" si="17"/>
        <v>9.36</v>
      </c>
      <c r="K516" s="87">
        <f t="shared" si="18"/>
        <v>9.4039999999999999</v>
      </c>
    </row>
    <row r="517" spans="1:20" ht="12.75" customHeight="1">
      <c r="A517" s="61">
        <v>43252</v>
      </c>
      <c r="B517" s="90">
        <v>767.7</v>
      </c>
      <c r="C517" s="93">
        <v>767700</v>
      </c>
      <c r="D517" s="98">
        <v>770.7</v>
      </c>
      <c r="E517" s="93">
        <v>770700</v>
      </c>
      <c r="F517" s="97">
        <f t="shared" si="16"/>
        <v>646.65</v>
      </c>
      <c r="G517" s="96">
        <v>646650</v>
      </c>
      <c r="H517" s="56"/>
      <c r="I517" s="18">
        <v>8970</v>
      </c>
      <c r="J517" s="17">
        <f t="shared" si="17"/>
        <v>8.9700000000000006</v>
      </c>
      <c r="K517" s="87">
        <f t="shared" si="18"/>
        <v>9.2899999999999991</v>
      </c>
      <c r="M517" s="118"/>
      <c r="N517" s="118"/>
      <c r="O517" s="118"/>
      <c r="P517" s="118"/>
      <c r="Q517" s="118"/>
      <c r="R517" s="118"/>
      <c r="S517" s="118"/>
      <c r="T517" s="118"/>
    </row>
    <row r="518" spans="1:20">
      <c r="A518" s="61">
        <v>43282</v>
      </c>
      <c r="B518" s="90">
        <v>769.3</v>
      </c>
      <c r="C518" s="93">
        <v>769300</v>
      </c>
      <c r="D518" s="98">
        <v>770.3</v>
      </c>
      <c r="E518" s="93">
        <v>770300</v>
      </c>
      <c r="F518" s="97">
        <f t="shared" si="16"/>
        <v>774.36</v>
      </c>
      <c r="G518" s="96">
        <v>774360</v>
      </c>
      <c r="H518" s="56"/>
      <c r="I518" s="18">
        <v>8310</v>
      </c>
      <c r="J518" s="17">
        <f t="shared" si="17"/>
        <v>8.31</v>
      </c>
      <c r="K518" s="87">
        <f t="shared" si="18"/>
        <v>9.11</v>
      </c>
      <c r="M518" s="118"/>
      <c r="N518" s="118"/>
      <c r="O518" s="118"/>
      <c r="P518" s="118"/>
      <c r="Q518" s="118"/>
      <c r="R518" s="118"/>
      <c r="S518" s="118"/>
      <c r="T518" s="118"/>
    </row>
    <row r="519" spans="1:20">
      <c r="A519" s="61">
        <v>43313</v>
      </c>
      <c r="B519" s="90">
        <v>771.3</v>
      </c>
      <c r="C519" s="93">
        <v>771300</v>
      </c>
      <c r="D519" s="98">
        <v>783.7</v>
      </c>
      <c r="E519" s="93">
        <v>783700</v>
      </c>
      <c r="F519" s="97">
        <f t="shared" si="16"/>
        <v>741.71</v>
      </c>
      <c r="G519" s="96">
        <v>741710</v>
      </c>
      <c r="H519" s="56"/>
      <c r="I519" s="18">
        <v>10420</v>
      </c>
      <c r="J519" s="17">
        <f t="shared" si="17"/>
        <v>10.42</v>
      </c>
      <c r="K519" s="87">
        <f t="shared" si="18"/>
        <v>8.7799999999999994</v>
      </c>
      <c r="M519" s="118"/>
      <c r="N519" s="118"/>
      <c r="O519" s="118"/>
      <c r="P519" s="118"/>
      <c r="Q519" s="118"/>
      <c r="R519" s="118"/>
      <c r="S519" s="118"/>
      <c r="T519" s="118"/>
    </row>
    <row r="520" spans="1:20">
      <c r="A520" s="61">
        <v>43344</v>
      </c>
      <c r="B520" s="90">
        <v>773.3</v>
      </c>
      <c r="C520" s="93">
        <v>773300</v>
      </c>
      <c r="D520" s="98">
        <v>771.9</v>
      </c>
      <c r="E520" s="93">
        <v>771900</v>
      </c>
      <c r="F520" s="97">
        <f t="shared" si="16"/>
        <v>690.19</v>
      </c>
      <c r="G520" s="96">
        <v>690190</v>
      </c>
      <c r="H520" s="56"/>
      <c r="I520" s="18">
        <v>8490</v>
      </c>
      <c r="J520" s="17">
        <f t="shared" si="17"/>
        <v>8.49</v>
      </c>
      <c r="K520" s="87">
        <f t="shared" si="18"/>
        <v>8.468</v>
      </c>
    </row>
    <row r="521" spans="1:20">
      <c r="A521" s="61">
        <v>43374</v>
      </c>
      <c r="B521" s="90">
        <v>774.8</v>
      </c>
      <c r="C521" s="93">
        <v>774800</v>
      </c>
      <c r="D521" s="98">
        <v>776.2</v>
      </c>
      <c r="E521" s="93">
        <v>776200</v>
      </c>
      <c r="F521" s="97">
        <f t="shared" ref="F521:F584" si="19">G521/1000</f>
        <v>753.96</v>
      </c>
      <c r="G521" s="96">
        <v>753960</v>
      </c>
      <c r="H521" s="56"/>
      <c r="I521" s="18">
        <v>7710</v>
      </c>
      <c r="J521" s="17">
        <f t="shared" ref="J521:J570" si="20">IF(OR(I521=0,I521=""),NA(),I521/1000)</f>
        <v>7.71</v>
      </c>
      <c r="K521" s="87">
        <f t="shared" si="18"/>
        <v>8.4359999999999999</v>
      </c>
      <c r="M521" s="118"/>
      <c r="N521" s="118"/>
      <c r="O521" s="118"/>
      <c r="P521" s="118"/>
      <c r="Q521" s="118"/>
      <c r="R521" s="118"/>
      <c r="S521" s="118"/>
      <c r="T521" s="118"/>
    </row>
    <row r="522" spans="1:20">
      <c r="A522" s="61">
        <v>43405</v>
      </c>
      <c r="B522" s="90">
        <v>775.7</v>
      </c>
      <c r="C522" s="93">
        <v>775700</v>
      </c>
      <c r="D522" s="98">
        <v>770.4</v>
      </c>
      <c r="E522" s="93">
        <v>770400</v>
      </c>
      <c r="F522" s="97">
        <f t="shared" si="19"/>
        <v>802.16</v>
      </c>
      <c r="G522" s="96">
        <v>802160</v>
      </c>
      <c r="H522" s="56"/>
      <c r="I522" s="18">
        <v>7410</v>
      </c>
      <c r="J522" s="17">
        <f t="shared" si="20"/>
        <v>7.41</v>
      </c>
      <c r="K522" s="87">
        <f t="shared" si="18"/>
        <v>7.95</v>
      </c>
      <c r="M522" s="118"/>
      <c r="N522" s="118"/>
      <c r="O522" s="118"/>
      <c r="P522" s="118"/>
      <c r="Q522" s="118"/>
      <c r="R522" s="118"/>
      <c r="S522" s="118"/>
      <c r="T522" s="118"/>
    </row>
    <row r="523" spans="1:20">
      <c r="A523" s="61">
        <v>43435</v>
      </c>
      <c r="B523" s="90">
        <v>776.2</v>
      </c>
      <c r="C523" s="93">
        <v>776200</v>
      </c>
      <c r="D523" s="98">
        <v>779.8</v>
      </c>
      <c r="E523" s="93">
        <v>779800</v>
      </c>
      <c r="F523" s="97">
        <f t="shared" si="19"/>
        <v>1057.9000000000001</v>
      </c>
      <c r="G523" s="96">
        <v>1057900</v>
      </c>
      <c r="H523" s="56"/>
      <c r="I523" s="18">
        <v>8150</v>
      </c>
      <c r="J523" s="17">
        <f t="shared" si="20"/>
        <v>8.15</v>
      </c>
      <c r="K523" s="87">
        <f t="shared" si="18"/>
        <v>7.9720000000000004</v>
      </c>
    </row>
    <row r="524" spans="1:20">
      <c r="A524" s="61">
        <v>43466</v>
      </c>
      <c r="B524" s="89">
        <v>776.8</v>
      </c>
      <c r="C524" s="20">
        <v>776800</v>
      </c>
      <c r="D524" s="98">
        <v>785.6</v>
      </c>
      <c r="E524" s="93">
        <v>785600</v>
      </c>
      <c r="F524" s="97">
        <f t="shared" si="19"/>
        <v>731.13</v>
      </c>
      <c r="G524" s="96">
        <v>731130</v>
      </c>
      <c r="H524" s="56"/>
      <c r="I524" s="18">
        <v>7990</v>
      </c>
      <c r="J524" s="17">
        <f t="shared" si="20"/>
        <v>7.99</v>
      </c>
      <c r="K524" s="87">
        <f t="shared" si="18"/>
        <v>8.2859999999999996</v>
      </c>
    </row>
    <row r="525" spans="1:20">
      <c r="A525" s="61">
        <f>EDATE(A524,1)</f>
        <v>43497</v>
      </c>
      <c r="B525" s="89">
        <v>778.1</v>
      </c>
      <c r="C525" s="20">
        <v>778100</v>
      </c>
      <c r="D525" s="98">
        <v>788.1</v>
      </c>
      <c r="E525" s="93">
        <v>788100</v>
      </c>
      <c r="F525" s="97">
        <f t="shared" si="19"/>
        <v>927.24</v>
      </c>
      <c r="G525" s="96">
        <v>927240</v>
      </c>
      <c r="H525" s="56"/>
      <c r="I525" s="18">
        <v>8600</v>
      </c>
      <c r="J525" s="17">
        <f t="shared" si="20"/>
        <v>8.6</v>
      </c>
      <c r="K525" s="87">
        <f t="shared" ref="K525:K587" si="21">IF(ISNUMBER(I527),AVERAGE(I523:I527)/1000,NA())</f>
        <v>8.36</v>
      </c>
    </row>
    <row r="526" spans="1:20">
      <c r="A526" s="61">
        <f t="shared" ref="A526:A589" si="22">EDATE(A525,1)</f>
        <v>43525</v>
      </c>
      <c r="B526" s="89">
        <v>780.5</v>
      </c>
      <c r="C526" s="20">
        <v>780500</v>
      </c>
      <c r="D526" s="98">
        <v>768.2</v>
      </c>
      <c r="E526" s="93">
        <v>768200</v>
      </c>
      <c r="F526" s="97">
        <f t="shared" si="19"/>
        <v>836.35</v>
      </c>
      <c r="G526" s="96">
        <v>836350</v>
      </c>
      <c r="H526" s="56"/>
      <c r="I526" s="18">
        <v>9280</v>
      </c>
      <c r="J526" s="17">
        <f t="shared" si="20"/>
        <v>9.2799999999999994</v>
      </c>
      <c r="K526" s="87">
        <f t="shared" si="21"/>
        <v>8.6679999999999993</v>
      </c>
    </row>
    <row r="527" spans="1:20">
      <c r="A527" s="61">
        <f t="shared" si="22"/>
        <v>43556</v>
      </c>
      <c r="B527" s="89">
        <v>784.1</v>
      </c>
      <c r="C527" s="20">
        <v>784100</v>
      </c>
      <c r="D527" s="98">
        <v>767.4</v>
      </c>
      <c r="E527" s="93">
        <v>767400</v>
      </c>
      <c r="F527" s="97">
        <f t="shared" si="19"/>
        <v>700.37</v>
      </c>
      <c r="G527" s="96">
        <v>700370</v>
      </c>
      <c r="H527" s="56"/>
      <c r="I527" s="18">
        <v>7780</v>
      </c>
      <c r="J527" s="17">
        <f t="shared" si="20"/>
        <v>7.78</v>
      </c>
      <c r="K527" s="87">
        <f t="shared" si="21"/>
        <v>8.8819999999999997</v>
      </c>
    </row>
    <row r="528" spans="1:20">
      <c r="A528" s="61">
        <f t="shared" si="22"/>
        <v>43586</v>
      </c>
      <c r="B528" s="89">
        <v>788.4</v>
      </c>
      <c r="C528" s="20">
        <v>788400</v>
      </c>
      <c r="D528" s="98">
        <v>814.7</v>
      </c>
      <c r="E528" s="93">
        <v>814700</v>
      </c>
      <c r="F528" s="97">
        <f t="shared" si="19"/>
        <v>668.28</v>
      </c>
      <c r="G528" s="96">
        <v>668280</v>
      </c>
      <c r="H528" s="56"/>
      <c r="I528" s="18">
        <v>9690</v>
      </c>
      <c r="J528" s="17">
        <f t="shared" si="20"/>
        <v>9.69</v>
      </c>
      <c r="K528" s="87">
        <f t="shared" si="21"/>
        <v>8.7059999999999995</v>
      </c>
    </row>
    <row r="529" spans="1:18">
      <c r="A529" s="61">
        <f t="shared" si="22"/>
        <v>43617</v>
      </c>
      <c r="B529" s="89">
        <v>792</v>
      </c>
      <c r="C529" s="20">
        <v>792000</v>
      </c>
      <c r="D529" s="98">
        <v>792</v>
      </c>
      <c r="E529" s="93">
        <v>792000</v>
      </c>
      <c r="F529" s="97">
        <f t="shared" si="19"/>
        <v>660.34</v>
      </c>
      <c r="G529" s="96">
        <v>660340</v>
      </c>
      <c r="H529" s="56"/>
      <c r="I529" s="18">
        <v>9060</v>
      </c>
      <c r="J529" s="17">
        <f t="shared" si="20"/>
        <v>9.06</v>
      </c>
      <c r="K529" s="87">
        <f t="shared" si="21"/>
        <v>8.782</v>
      </c>
    </row>
    <row r="530" spans="1:18">
      <c r="A530" s="61">
        <f t="shared" si="22"/>
        <v>43647</v>
      </c>
      <c r="B530" s="89">
        <v>794.1</v>
      </c>
      <c r="C530" s="20">
        <v>794100</v>
      </c>
      <c r="D530" s="98">
        <v>793.5</v>
      </c>
      <c r="E530" s="93">
        <v>793500</v>
      </c>
      <c r="F530" s="97">
        <f t="shared" si="19"/>
        <v>790.38</v>
      </c>
      <c r="G530" s="96">
        <v>790380</v>
      </c>
      <c r="H530" s="56"/>
      <c r="I530" s="18">
        <v>7720</v>
      </c>
      <c r="J530" s="17">
        <f t="shared" si="20"/>
        <v>7.72</v>
      </c>
      <c r="K530" s="87">
        <f t="shared" si="21"/>
        <v>8.73</v>
      </c>
    </row>
    <row r="531" spans="1:18">
      <c r="A531" s="61">
        <f t="shared" si="22"/>
        <v>43678</v>
      </c>
      <c r="B531" s="89">
        <v>794.2</v>
      </c>
      <c r="C531" s="20">
        <v>794200</v>
      </c>
      <c r="D531" s="98">
        <v>821.2</v>
      </c>
      <c r="E531" s="93">
        <v>821200</v>
      </c>
      <c r="F531" s="97">
        <f t="shared" si="19"/>
        <v>789.2</v>
      </c>
      <c r="G531" s="96">
        <v>789200</v>
      </c>
      <c r="H531" s="56"/>
      <c r="I531" s="18">
        <v>9660</v>
      </c>
      <c r="J531" s="17">
        <f t="shared" si="20"/>
        <v>9.66</v>
      </c>
      <c r="K531" s="87">
        <f t="shared" si="21"/>
        <v>8.2479999999999993</v>
      </c>
      <c r="R531" s="64"/>
    </row>
    <row r="532" spans="1:18">
      <c r="A532" s="61">
        <f t="shared" si="22"/>
        <v>43709</v>
      </c>
      <c r="B532" s="89">
        <v>792.8</v>
      </c>
      <c r="C532" s="20">
        <v>792800</v>
      </c>
      <c r="D532" s="98">
        <v>788.7</v>
      </c>
      <c r="E532" s="93">
        <v>788700</v>
      </c>
      <c r="F532" s="97">
        <f t="shared" si="19"/>
        <v>694.96</v>
      </c>
      <c r="G532" s="96">
        <v>694960</v>
      </c>
      <c r="H532" s="56"/>
      <c r="I532" s="18">
        <v>7520</v>
      </c>
      <c r="J532" s="17">
        <f t="shared" si="20"/>
        <v>7.52</v>
      </c>
      <c r="K532" s="87">
        <f t="shared" si="21"/>
        <v>7.97</v>
      </c>
    </row>
    <row r="533" spans="1:18">
      <c r="A533" s="61">
        <f t="shared" si="22"/>
        <v>43739</v>
      </c>
      <c r="B533" s="89">
        <v>790.8</v>
      </c>
      <c r="C533" s="20">
        <v>790800</v>
      </c>
      <c r="D533" s="98">
        <v>784.9</v>
      </c>
      <c r="E533" s="93">
        <v>784900</v>
      </c>
      <c r="F533" s="97">
        <f t="shared" si="19"/>
        <v>774.02</v>
      </c>
      <c r="G533" s="96">
        <v>774020</v>
      </c>
      <c r="H533" s="56"/>
      <c r="I533" s="18">
        <v>7280</v>
      </c>
      <c r="J533" s="17">
        <f t="shared" si="20"/>
        <v>7.28</v>
      </c>
      <c r="K533" s="87">
        <f t="shared" si="21"/>
        <v>7.9880000000000004</v>
      </c>
    </row>
    <row r="534" spans="1:18">
      <c r="A534" s="61">
        <f t="shared" si="22"/>
        <v>43770</v>
      </c>
      <c r="B534" s="89">
        <v>789</v>
      </c>
      <c r="C534" s="20">
        <v>789000</v>
      </c>
      <c r="D534" s="98">
        <v>786.8</v>
      </c>
      <c r="E534" s="93">
        <v>786800</v>
      </c>
      <c r="F534" s="97">
        <f t="shared" si="19"/>
        <v>815.91</v>
      </c>
      <c r="G534" s="96">
        <v>815910</v>
      </c>
      <c r="H534" s="56"/>
      <c r="I534" s="18">
        <v>7670</v>
      </c>
      <c r="J534" s="17">
        <f t="shared" si="20"/>
        <v>7.67</v>
      </c>
      <c r="K534" s="87">
        <f t="shared" si="21"/>
        <v>7.6180000000000003</v>
      </c>
    </row>
    <row r="535" spans="1:18">
      <c r="A535" s="61">
        <f t="shared" si="22"/>
        <v>43800</v>
      </c>
      <c r="B535" s="89">
        <v>788.2</v>
      </c>
      <c r="C535" s="20">
        <v>788200</v>
      </c>
      <c r="D535" s="98">
        <v>799.5</v>
      </c>
      <c r="E535" s="93">
        <v>799500</v>
      </c>
      <c r="F535" s="97">
        <f t="shared" si="19"/>
        <v>1077.72</v>
      </c>
      <c r="G535" s="96">
        <v>1077720</v>
      </c>
      <c r="H535" s="56"/>
      <c r="I535" s="18">
        <v>7810</v>
      </c>
      <c r="J535" s="17">
        <f t="shared" si="20"/>
        <v>7.81</v>
      </c>
      <c r="K535" s="87">
        <f t="shared" si="21"/>
        <v>7.67</v>
      </c>
    </row>
    <row r="536" spans="1:18">
      <c r="A536" s="61">
        <f t="shared" si="22"/>
        <v>43831</v>
      </c>
      <c r="B536" s="89">
        <v>788.9</v>
      </c>
      <c r="C536" s="20">
        <v>788900</v>
      </c>
      <c r="D536" s="98">
        <v>744.1</v>
      </c>
      <c r="E536" s="93">
        <v>744100</v>
      </c>
      <c r="F536" s="97">
        <f t="shared" si="19"/>
        <v>766.59</v>
      </c>
      <c r="G536" s="96">
        <v>766590</v>
      </c>
      <c r="H536" s="56"/>
      <c r="I536" s="18">
        <v>7810</v>
      </c>
      <c r="J536" s="17">
        <f t="shared" si="20"/>
        <v>7.81</v>
      </c>
      <c r="K536" s="87">
        <f t="shared" si="21"/>
        <v>7.468</v>
      </c>
    </row>
    <row r="537" spans="1:18">
      <c r="A537" s="61">
        <f t="shared" si="22"/>
        <v>43862</v>
      </c>
      <c r="B537" s="92" t="s">
        <v>99</v>
      </c>
      <c r="C537" s="95" t="s">
        <v>99</v>
      </c>
      <c r="D537" s="98">
        <v>640.1</v>
      </c>
      <c r="E537" s="93">
        <v>640100</v>
      </c>
      <c r="F537" s="97">
        <f t="shared" si="19"/>
        <v>685.41</v>
      </c>
      <c r="G537" s="96">
        <v>685410</v>
      </c>
      <c r="H537" s="56"/>
      <c r="I537" s="101">
        <v>7780</v>
      </c>
      <c r="J537" s="17">
        <f t="shared" si="20"/>
        <v>7.78</v>
      </c>
      <c r="K537" s="87">
        <f t="shared" si="21"/>
        <v>6.016</v>
      </c>
    </row>
    <row r="538" spans="1:18">
      <c r="A538" s="61">
        <f t="shared" si="22"/>
        <v>43891</v>
      </c>
      <c r="B538" s="89" t="e">
        <v>#N/A</v>
      </c>
      <c r="C538" s="20"/>
      <c r="D538" s="98">
        <v>307.89999999999998</v>
      </c>
      <c r="E538" s="93">
        <v>307900</v>
      </c>
      <c r="F538" s="97">
        <f t="shared" si="19"/>
        <v>331.89</v>
      </c>
      <c r="G538" s="96">
        <v>331890</v>
      </c>
      <c r="H538" s="56"/>
      <c r="I538" s="101">
        <v>6270</v>
      </c>
      <c r="J538" s="17">
        <f t="shared" si="20"/>
        <v>6.27</v>
      </c>
      <c r="K538" s="87">
        <f t="shared" si="21"/>
        <v>4.59</v>
      </c>
    </row>
    <row r="539" spans="1:18">
      <c r="A539" s="61">
        <f t="shared" si="22"/>
        <v>43922</v>
      </c>
      <c r="B539" s="89" t="e">
        <v>#N/A</v>
      </c>
      <c r="C539" s="20"/>
      <c r="D539" s="99"/>
      <c r="E539" s="99"/>
      <c r="F539" s="97">
        <f t="shared" si="19"/>
        <v>2.25</v>
      </c>
      <c r="G539" s="96">
        <v>2250</v>
      </c>
      <c r="H539" s="56"/>
      <c r="I539" s="101">
        <v>410</v>
      </c>
      <c r="J539" s="17">
        <f t="shared" si="20"/>
        <v>0.41</v>
      </c>
      <c r="K539" s="87">
        <f t="shared" si="21"/>
        <v>3.2240000000000002</v>
      </c>
    </row>
    <row r="540" spans="1:18">
      <c r="A540" s="61">
        <f t="shared" si="22"/>
        <v>43952</v>
      </c>
      <c r="B540" s="89" t="e">
        <v>#N/A</v>
      </c>
      <c r="C540" s="20"/>
      <c r="D540" s="99"/>
      <c r="E540" s="99"/>
      <c r="F540" s="97">
        <f t="shared" si="19"/>
        <v>3.44</v>
      </c>
      <c r="G540" s="99">
        <v>3440</v>
      </c>
      <c r="H540" s="66"/>
      <c r="I540" s="102">
        <v>680</v>
      </c>
      <c r="J540" s="17">
        <f t="shared" si="20"/>
        <v>0.68</v>
      </c>
      <c r="K540" s="87">
        <f t="shared" si="21"/>
        <v>1.792</v>
      </c>
    </row>
    <row r="541" spans="1:18">
      <c r="A541" s="61">
        <f t="shared" si="22"/>
        <v>43983</v>
      </c>
      <c r="B541" s="89" t="e">
        <v>#N/A</v>
      </c>
      <c r="C541" s="20"/>
      <c r="D541" s="99"/>
      <c r="E541" s="99"/>
      <c r="F541" s="97">
        <f t="shared" si="19"/>
        <v>5.4</v>
      </c>
      <c r="G541" s="99">
        <v>5400</v>
      </c>
      <c r="H541" s="66"/>
      <c r="I541" s="102">
        <v>980</v>
      </c>
      <c r="J541" s="17">
        <f t="shared" si="20"/>
        <v>0.98</v>
      </c>
      <c r="K541" s="87">
        <f t="shared" si="21"/>
        <v>0.69399999999999995</v>
      </c>
    </row>
    <row r="542" spans="1:18">
      <c r="A542" s="61">
        <f t="shared" si="22"/>
        <v>44013</v>
      </c>
      <c r="B542" s="86"/>
      <c r="C542" s="20"/>
      <c r="D542" s="99"/>
      <c r="E542" s="99"/>
      <c r="F542" s="97">
        <f t="shared" si="19"/>
        <v>3.53</v>
      </c>
      <c r="G542" s="99">
        <v>3530</v>
      </c>
      <c r="H542" s="66"/>
      <c r="I542" s="102">
        <v>620</v>
      </c>
      <c r="J542" s="17">
        <f t="shared" si="20"/>
        <v>0.62</v>
      </c>
      <c r="K542" s="87">
        <f t="shared" si="21"/>
        <v>0.79600000000000004</v>
      </c>
    </row>
    <row r="543" spans="1:18">
      <c r="A543" s="61">
        <f t="shared" si="22"/>
        <v>44044</v>
      </c>
      <c r="B543" s="86"/>
      <c r="C543" s="20"/>
      <c r="D543" s="99"/>
      <c r="E543" s="99"/>
      <c r="F543" s="97">
        <f t="shared" si="19"/>
        <v>3.03</v>
      </c>
      <c r="G543" s="99">
        <v>3030</v>
      </c>
      <c r="H543" s="66"/>
      <c r="I543" s="102">
        <v>780</v>
      </c>
      <c r="J543" s="17">
        <f t="shared" si="20"/>
        <v>0.78</v>
      </c>
      <c r="K543" s="87">
        <f t="shared" si="21"/>
        <v>0.95799999999999996</v>
      </c>
    </row>
    <row r="544" spans="1:18">
      <c r="A544" s="61">
        <f t="shared" si="22"/>
        <v>44075</v>
      </c>
      <c r="B544" s="86"/>
      <c r="C544" s="20"/>
      <c r="D544" s="99"/>
      <c r="E544" s="99"/>
      <c r="F544" s="97">
        <f t="shared" si="19"/>
        <v>3.72</v>
      </c>
      <c r="G544" s="99">
        <v>3720</v>
      </c>
      <c r="H544" s="66"/>
      <c r="I544" s="18">
        <v>920</v>
      </c>
      <c r="J544" s="17">
        <f t="shared" si="20"/>
        <v>0.92</v>
      </c>
      <c r="K544" s="87">
        <f t="shared" si="21"/>
        <v>1.1419999999999999</v>
      </c>
    </row>
    <row r="545" spans="1:11">
      <c r="A545" s="61">
        <f t="shared" si="22"/>
        <v>44105</v>
      </c>
      <c r="B545" s="86"/>
      <c r="C545" s="20"/>
      <c r="D545" s="99"/>
      <c r="E545" s="99"/>
      <c r="F545" s="97">
        <f t="shared" si="19"/>
        <v>6.07</v>
      </c>
      <c r="G545" s="99">
        <v>6070</v>
      </c>
      <c r="H545" s="66"/>
      <c r="I545" s="18">
        <v>1490</v>
      </c>
      <c r="J545" s="17">
        <f t="shared" si="20"/>
        <v>1.49</v>
      </c>
      <c r="K545" s="87">
        <f t="shared" si="21"/>
        <v>1.5960000000000001</v>
      </c>
    </row>
    <row r="546" spans="1:11">
      <c r="A546" s="61">
        <f t="shared" si="22"/>
        <v>44136</v>
      </c>
      <c r="B546" s="86"/>
      <c r="C546" s="20"/>
      <c r="D546" s="99"/>
      <c r="E546" s="99"/>
      <c r="F546" s="97">
        <f t="shared" si="19"/>
        <v>7.57</v>
      </c>
      <c r="G546" s="99">
        <v>7570</v>
      </c>
      <c r="H546" s="66"/>
      <c r="I546" s="18">
        <v>1900</v>
      </c>
      <c r="J546" s="17">
        <f t="shared" si="20"/>
        <v>1.9</v>
      </c>
      <c r="K546" s="87">
        <f t="shared" si="21"/>
        <v>1.8919999999999999</v>
      </c>
    </row>
    <row r="547" spans="1:11">
      <c r="A547" s="61">
        <f t="shared" si="22"/>
        <v>44166</v>
      </c>
      <c r="B547" s="86"/>
      <c r="C547" s="20"/>
      <c r="D547" s="99"/>
      <c r="E547" s="99"/>
      <c r="F547" s="97">
        <f t="shared" si="19"/>
        <v>8.82</v>
      </c>
      <c r="G547" s="99">
        <v>8820</v>
      </c>
      <c r="H547" s="66"/>
      <c r="I547" s="18">
        <v>2890</v>
      </c>
      <c r="J547" s="17">
        <f t="shared" si="20"/>
        <v>2.89</v>
      </c>
      <c r="K547" s="87">
        <f t="shared" si="21"/>
        <v>2.1560000000000001</v>
      </c>
    </row>
    <row r="548" spans="1:11">
      <c r="A548" s="61">
        <f t="shared" si="22"/>
        <v>44197</v>
      </c>
      <c r="B548" s="86"/>
      <c r="C548" s="20"/>
      <c r="D548" s="99"/>
      <c r="E548" s="99"/>
      <c r="F548" s="97">
        <f t="shared" si="19"/>
        <v>7.99</v>
      </c>
      <c r="G548" s="99">
        <v>7990</v>
      </c>
      <c r="H548" s="66"/>
      <c r="I548" s="18">
        <v>2260</v>
      </c>
      <c r="J548" s="17">
        <f t="shared" si="20"/>
        <v>2.2599999999999998</v>
      </c>
      <c r="K548" s="87">
        <f t="shared" si="21"/>
        <v>2.4700000000000002</v>
      </c>
    </row>
    <row r="549" spans="1:11">
      <c r="A549" s="61">
        <f t="shared" si="22"/>
        <v>44228</v>
      </c>
      <c r="B549" s="86"/>
      <c r="C549" s="20"/>
      <c r="D549" s="99"/>
      <c r="E549" s="99"/>
      <c r="F549" s="97">
        <f t="shared" si="19"/>
        <v>6.26</v>
      </c>
      <c r="G549" s="99">
        <v>6260</v>
      </c>
      <c r="H549" s="66"/>
      <c r="I549" s="18">
        <v>2240</v>
      </c>
      <c r="J549" s="17">
        <f t="shared" si="20"/>
        <v>2.2400000000000002</v>
      </c>
      <c r="K549" s="87">
        <f t="shared" si="21"/>
        <v>2.718</v>
      </c>
    </row>
    <row r="550" spans="1:11">
      <c r="A550" s="61">
        <f t="shared" si="22"/>
        <v>44256</v>
      </c>
      <c r="B550" s="86"/>
      <c r="C550" s="20"/>
      <c r="D550" s="99"/>
      <c r="E550" s="99"/>
      <c r="F550" s="97">
        <f t="shared" si="19"/>
        <v>8.32</v>
      </c>
      <c r="G550" s="99">
        <v>8320</v>
      </c>
      <c r="H550" s="66"/>
      <c r="I550" s="102">
        <v>3060</v>
      </c>
      <c r="J550" s="17">
        <f t="shared" si="20"/>
        <v>3.06</v>
      </c>
      <c r="K550" s="87">
        <f t="shared" si="21"/>
        <v>2.88</v>
      </c>
    </row>
    <row r="551" spans="1:11">
      <c r="A551" s="61">
        <f t="shared" si="22"/>
        <v>44287</v>
      </c>
      <c r="B551" s="86"/>
      <c r="C551" s="20"/>
      <c r="D551" s="99"/>
      <c r="E551" s="99"/>
      <c r="F551" s="97">
        <f t="shared" si="19"/>
        <v>22.61</v>
      </c>
      <c r="G551" s="99">
        <v>22610</v>
      </c>
      <c r="H551" s="66"/>
      <c r="I551" s="18">
        <v>3140</v>
      </c>
      <c r="J551" s="17">
        <f t="shared" si="20"/>
        <v>3.14</v>
      </c>
      <c r="K551" s="87">
        <f t="shared" si="21"/>
        <v>3.1640000000000001</v>
      </c>
    </row>
    <row r="552" spans="1:11">
      <c r="A552" s="61">
        <f t="shared" si="22"/>
        <v>44317</v>
      </c>
      <c r="B552" s="86"/>
      <c r="C552" s="20"/>
      <c r="D552" s="99"/>
      <c r="E552" s="99"/>
      <c r="F552" s="97">
        <f t="shared" si="19"/>
        <v>36.19</v>
      </c>
      <c r="G552" s="99">
        <v>36190</v>
      </c>
      <c r="H552" s="66"/>
      <c r="I552" s="18">
        <v>3700</v>
      </c>
      <c r="J552" s="17">
        <f t="shared" si="20"/>
        <v>3.7</v>
      </c>
      <c r="K552" s="87">
        <f t="shared" si="21"/>
        <v>3.444</v>
      </c>
    </row>
    <row r="553" spans="1:11">
      <c r="A553" s="61">
        <f t="shared" si="22"/>
        <v>44348</v>
      </c>
      <c r="B553" s="86"/>
      <c r="C553" s="20"/>
      <c r="D553" s="99"/>
      <c r="E553" s="99"/>
      <c r="F553" s="97">
        <f t="shared" si="19"/>
        <v>36.770000000000003</v>
      </c>
      <c r="G553" s="99">
        <v>36770</v>
      </c>
      <c r="H553" s="66"/>
      <c r="I553" s="18">
        <v>3680</v>
      </c>
      <c r="J553" s="17">
        <f t="shared" si="20"/>
        <v>3.68</v>
      </c>
      <c r="K553" s="87">
        <f t="shared" si="21"/>
        <v>3.3959999999999999</v>
      </c>
    </row>
    <row r="554" spans="1:11" ht="15" customHeight="1">
      <c r="A554" s="61">
        <f t="shared" si="22"/>
        <v>44378</v>
      </c>
      <c r="B554" s="86"/>
      <c r="C554" s="20"/>
      <c r="D554" s="99"/>
      <c r="E554" s="99"/>
      <c r="F554" s="97">
        <f t="shared" si="19"/>
        <v>18.72</v>
      </c>
      <c r="G554" s="99">
        <v>18720</v>
      </c>
      <c r="H554" s="66"/>
      <c r="I554" s="18">
        <v>3640</v>
      </c>
      <c r="J554" s="17">
        <f t="shared" si="20"/>
        <v>3.64</v>
      </c>
      <c r="K554" s="87">
        <f t="shared" si="21"/>
        <v>3.226</v>
      </c>
    </row>
    <row r="555" spans="1:11" ht="15" customHeight="1">
      <c r="A555" s="61">
        <f t="shared" si="22"/>
        <v>44409</v>
      </c>
      <c r="B555" s="86"/>
      <c r="C555" s="20"/>
      <c r="D555" s="99"/>
      <c r="E555" s="99"/>
      <c r="F555" s="97">
        <f t="shared" si="19"/>
        <v>6.39</v>
      </c>
      <c r="G555" s="99">
        <v>6390</v>
      </c>
      <c r="H555" s="66"/>
      <c r="I555" s="18">
        <v>2820</v>
      </c>
      <c r="J555" s="17">
        <f t="shared" si="20"/>
        <v>2.82</v>
      </c>
      <c r="K555" s="87">
        <f t="shared" si="21"/>
        <v>2.8660000000000001</v>
      </c>
    </row>
    <row r="556" spans="1:11" ht="15" customHeight="1">
      <c r="A556" s="61">
        <f t="shared" si="22"/>
        <v>44440</v>
      </c>
      <c r="B556" s="86"/>
      <c r="C556" s="20"/>
      <c r="D556" s="99"/>
      <c r="E556" s="99"/>
      <c r="F556" s="97">
        <f t="shared" si="19"/>
        <v>4.43</v>
      </c>
      <c r="G556" s="99">
        <v>4430</v>
      </c>
      <c r="H556" s="66"/>
      <c r="I556" s="18">
        <v>2290</v>
      </c>
      <c r="J556" s="17">
        <f t="shared" si="20"/>
        <v>2.29</v>
      </c>
      <c r="K556" s="87">
        <f t="shared" si="21"/>
        <v>3.4580000000000002</v>
      </c>
    </row>
    <row r="557" spans="1:11" ht="15" customHeight="1">
      <c r="A557" s="61">
        <f t="shared" si="22"/>
        <v>44470</v>
      </c>
      <c r="B557" s="86"/>
      <c r="C557" s="20"/>
      <c r="D557" s="99"/>
      <c r="E557" s="99"/>
      <c r="F557" s="97">
        <f t="shared" si="19"/>
        <v>4.41</v>
      </c>
      <c r="G557" s="99">
        <v>4410</v>
      </c>
      <c r="H557" s="66"/>
      <c r="I557" s="18">
        <v>1900</v>
      </c>
      <c r="J557" s="17">
        <f t="shared" si="20"/>
        <v>1.9</v>
      </c>
      <c r="K557" s="87">
        <f t="shared" si="21"/>
        <v>5.024</v>
      </c>
    </row>
    <row r="558" spans="1:11" ht="15" customHeight="1">
      <c r="A558" s="61">
        <f t="shared" si="22"/>
        <v>44501</v>
      </c>
      <c r="B558" s="86"/>
      <c r="C558" s="20"/>
      <c r="D558" s="99"/>
      <c r="E558" s="99"/>
      <c r="F558" s="97">
        <f t="shared" si="19"/>
        <v>20.86</v>
      </c>
      <c r="G558" s="99">
        <v>20860</v>
      </c>
      <c r="H558" s="66"/>
      <c r="I558" s="18">
        <v>6640</v>
      </c>
      <c r="J558" s="17">
        <f t="shared" si="20"/>
        <v>6.64</v>
      </c>
      <c r="K558" s="87">
        <f t="shared" si="21"/>
        <v>6.0780000000000003</v>
      </c>
    </row>
    <row r="559" spans="1:11" ht="15" customHeight="1">
      <c r="A559" s="61">
        <f t="shared" si="22"/>
        <v>44531</v>
      </c>
      <c r="B559" s="86"/>
      <c r="C559" s="20"/>
      <c r="D559" s="99"/>
      <c r="E559" s="99"/>
      <c r="F559" s="97">
        <f t="shared" si="19"/>
        <v>73.290000000000006</v>
      </c>
      <c r="G559" s="99">
        <v>73290</v>
      </c>
      <c r="H559" s="66"/>
      <c r="I559" s="18">
        <v>11470</v>
      </c>
      <c r="J559" s="17">
        <f t="shared" si="20"/>
        <v>11.47</v>
      </c>
      <c r="K559" s="87">
        <f t="shared" si="21"/>
        <v>7.1559999999999997</v>
      </c>
    </row>
    <row r="560" spans="1:11">
      <c r="A560" s="61">
        <f t="shared" si="22"/>
        <v>44562</v>
      </c>
      <c r="B560" s="86"/>
      <c r="C560" s="100"/>
      <c r="D560" s="99"/>
      <c r="E560" s="99"/>
      <c r="F560" s="97">
        <f t="shared" si="19"/>
        <v>60.76</v>
      </c>
      <c r="G560" s="99">
        <v>60760</v>
      </c>
      <c r="H560" s="55"/>
      <c r="I560" s="18">
        <v>8090</v>
      </c>
      <c r="J560" s="17">
        <f t="shared" si="20"/>
        <v>8.09</v>
      </c>
      <c r="K560" s="87">
        <f t="shared" si="21"/>
        <v>8.3680000000000003</v>
      </c>
    </row>
    <row r="561" spans="1:11">
      <c r="A561" s="61">
        <f t="shared" si="22"/>
        <v>44593</v>
      </c>
      <c r="B561" s="86"/>
      <c r="C561" s="100"/>
      <c r="D561" s="99"/>
      <c r="E561" s="99"/>
      <c r="F561" s="97">
        <f t="shared" si="19"/>
        <v>90.46</v>
      </c>
      <c r="G561" s="99">
        <v>90460</v>
      </c>
      <c r="H561" s="55"/>
      <c r="I561" s="18">
        <v>7680</v>
      </c>
      <c r="J561" s="17">
        <f t="shared" si="20"/>
        <v>7.68</v>
      </c>
      <c r="K561" s="87">
        <f t="shared" si="21"/>
        <v>8.6419999999999995</v>
      </c>
    </row>
    <row r="562" spans="1:11">
      <c r="A562" s="61">
        <f t="shared" si="22"/>
        <v>44621</v>
      </c>
      <c r="B562" s="86"/>
      <c r="C562" s="100"/>
      <c r="D562" s="99"/>
      <c r="E562" s="99"/>
      <c r="F562" s="97">
        <f t="shared" si="19"/>
        <v>170.25</v>
      </c>
      <c r="G562" s="99">
        <v>170250</v>
      </c>
      <c r="H562" s="55"/>
      <c r="I562" s="18">
        <v>7960</v>
      </c>
      <c r="J562" s="17">
        <f t="shared" si="20"/>
        <v>7.96</v>
      </c>
      <c r="K562" s="87">
        <f t="shared" si="21"/>
        <v>8.07</v>
      </c>
    </row>
    <row r="563" spans="1:11">
      <c r="A563" s="61">
        <f t="shared" si="22"/>
        <v>44652</v>
      </c>
      <c r="B563" s="86"/>
      <c r="C563" s="20"/>
      <c r="D563" s="99"/>
      <c r="E563" s="99"/>
      <c r="F563" s="97">
        <f t="shared" si="19"/>
        <v>235.46</v>
      </c>
      <c r="G563" s="99">
        <v>235460</v>
      </c>
      <c r="H563" s="55"/>
      <c r="I563" s="18">
        <v>8010</v>
      </c>
      <c r="J563" s="17">
        <f t="shared" si="20"/>
        <v>8.01</v>
      </c>
      <c r="K563" s="87">
        <f t="shared" si="21"/>
        <v>8.3960000000000008</v>
      </c>
    </row>
    <row r="564" spans="1:11">
      <c r="A564" s="61">
        <f t="shared" si="22"/>
        <v>44682</v>
      </c>
      <c r="B564" s="55"/>
      <c r="D564" s="55"/>
      <c r="E564" s="55"/>
      <c r="F564" s="97">
        <f t="shared" si="19"/>
        <v>231.48</v>
      </c>
      <c r="G564" s="55">
        <v>231480</v>
      </c>
      <c r="H564" s="55"/>
      <c r="I564" s="18">
        <v>8610</v>
      </c>
      <c r="J564" s="17">
        <f t="shared" si="20"/>
        <v>8.61</v>
      </c>
      <c r="K564" s="87">
        <f t="shared" si="21"/>
        <v>8.6259999999999994</v>
      </c>
    </row>
    <row r="565" spans="1:11">
      <c r="A565" s="61">
        <f t="shared" si="22"/>
        <v>44713</v>
      </c>
      <c r="B565" s="55"/>
      <c r="D565" s="55"/>
      <c r="E565" s="55"/>
      <c r="F565" s="97">
        <f t="shared" si="19"/>
        <v>275.3</v>
      </c>
      <c r="G565" s="55">
        <v>275300</v>
      </c>
      <c r="H565" s="55"/>
      <c r="I565" s="54">
        <v>9720</v>
      </c>
      <c r="J565" s="17">
        <f t="shared" si="20"/>
        <v>9.7200000000000006</v>
      </c>
      <c r="K565" s="87">
        <f t="shared" si="21"/>
        <v>8.9740000000000002</v>
      </c>
    </row>
    <row r="566" spans="1:11">
      <c r="A566" s="61">
        <f t="shared" si="22"/>
        <v>44743</v>
      </c>
      <c r="B566" s="55"/>
      <c r="D566" s="55"/>
      <c r="E566" s="55"/>
      <c r="F566" s="97">
        <f t="shared" si="19"/>
        <v>325.68</v>
      </c>
      <c r="G566" s="55">
        <v>325680</v>
      </c>
      <c r="H566" s="55"/>
      <c r="I566" s="54">
        <v>8830</v>
      </c>
      <c r="J566" s="17">
        <f t="shared" si="20"/>
        <v>8.83</v>
      </c>
      <c r="K566" s="87">
        <f t="shared" si="21"/>
        <v>9.11</v>
      </c>
    </row>
    <row r="567" spans="1:11">
      <c r="A567" s="61">
        <f t="shared" si="22"/>
        <v>44774</v>
      </c>
      <c r="B567" s="55"/>
      <c r="D567" s="55"/>
      <c r="E567" s="55"/>
      <c r="F567" s="97">
        <f t="shared" si="19"/>
        <v>348.44</v>
      </c>
      <c r="G567" s="55">
        <v>348440</v>
      </c>
      <c r="H567" s="55"/>
      <c r="I567" s="54">
        <v>9700</v>
      </c>
      <c r="J567" s="17">
        <f t="shared" si="20"/>
        <v>9.6999999999999993</v>
      </c>
      <c r="K567" s="87">
        <f t="shared" si="21"/>
        <v>9.0579999999999998</v>
      </c>
    </row>
    <row r="568" spans="1:11">
      <c r="A568" s="61">
        <f t="shared" si="22"/>
        <v>44805</v>
      </c>
      <c r="B568" s="55"/>
      <c r="D568" s="55"/>
      <c r="E568" s="55"/>
      <c r="F568" s="97">
        <f t="shared" si="19"/>
        <v>371.85</v>
      </c>
      <c r="G568" s="55">
        <v>371850</v>
      </c>
      <c r="H568" s="55"/>
      <c r="I568" s="54">
        <v>8690</v>
      </c>
      <c r="J568" s="17">
        <f t="shared" si="20"/>
        <v>8.69</v>
      </c>
      <c r="K568" s="87">
        <f t="shared" si="21"/>
        <v>9.2759999999999998</v>
      </c>
    </row>
    <row r="569" spans="1:11">
      <c r="A569" s="61">
        <f t="shared" si="22"/>
        <v>44835</v>
      </c>
      <c r="B569" s="55"/>
      <c r="D569" s="55"/>
      <c r="E569" s="55"/>
      <c r="F569" s="97">
        <f t="shared" si="19"/>
        <v>430.47</v>
      </c>
      <c r="G569" s="55">
        <v>430470</v>
      </c>
      <c r="H569" s="55"/>
      <c r="I569" s="54">
        <v>8350</v>
      </c>
      <c r="J569" s="17">
        <f t="shared" si="20"/>
        <v>8.35</v>
      </c>
      <c r="K569" s="87">
        <f t="shared" si="21"/>
        <v>9.7840000000000007</v>
      </c>
    </row>
    <row r="570" spans="1:11">
      <c r="A570" s="61">
        <f t="shared" si="22"/>
        <v>44866</v>
      </c>
      <c r="B570" s="55"/>
      <c r="D570" s="55"/>
      <c r="E570" s="55"/>
      <c r="F570" s="97">
        <f t="shared" si="19"/>
        <v>505.24</v>
      </c>
      <c r="G570" s="55">
        <v>505240</v>
      </c>
      <c r="H570" s="55"/>
      <c r="I570" s="54">
        <v>10810</v>
      </c>
      <c r="J570" s="17">
        <f t="shared" si="20"/>
        <v>10.81</v>
      </c>
      <c r="K570" s="87">
        <f t="shared" si="21"/>
        <v>10.108000000000001</v>
      </c>
    </row>
    <row r="571" spans="1:11">
      <c r="A571" s="61">
        <f t="shared" si="22"/>
        <v>44896</v>
      </c>
      <c r="B571" s="55"/>
      <c r="D571" s="55"/>
      <c r="E571" s="55"/>
      <c r="F571" s="97">
        <f t="shared" si="19"/>
        <v>648.97</v>
      </c>
      <c r="G571" s="55">
        <v>648970</v>
      </c>
      <c r="H571" s="55"/>
      <c r="I571" s="54">
        <v>11370</v>
      </c>
      <c r="J571" s="17">
        <f t="shared" ref="J571:J589" si="23">IF(OR(I571=0,571=""),NA(),I571/1000)</f>
        <v>11.37</v>
      </c>
      <c r="K571" s="87">
        <f t="shared" si="21"/>
        <v>10.805999999999999</v>
      </c>
    </row>
    <row r="572" spans="1:11">
      <c r="A572" s="61">
        <f t="shared" si="22"/>
        <v>44927</v>
      </c>
      <c r="B572" s="55"/>
      <c r="D572" s="55"/>
      <c r="E572" s="55"/>
      <c r="F572" s="97">
        <f t="shared" si="19"/>
        <v>412.41</v>
      </c>
      <c r="G572" s="55">
        <v>412410</v>
      </c>
      <c r="H572" s="55"/>
      <c r="I572" s="54">
        <v>11320</v>
      </c>
      <c r="J572" s="17">
        <f t="shared" si="23"/>
        <v>11.32</v>
      </c>
      <c r="K572" s="87">
        <f t="shared" si="21"/>
        <v>12.052</v>
      </c>
    </row>
    <row r="573" spans="1:11">
      <c r="A573" s="61">
        <f t="shared" si="22"/>
        <v>44958</v>
      </c>
      <c r="B573" s="55"/>
      <c r="D573" s="55"/>
      <c r="E573" s="55"/>
      <c r="F573" s="97">
        <f t="shared" si="19"/>
        <v>600.71</v>
      </c>
      <c r="G573" s="55">
        <v>600710</v>
      </c>
      <c r="H573" s="55"/>
      <c r="I573" s="54">
        <v>12180</v>
      </c>
      <c r="J573" s="17">
        <f t="shared" si="23"/>
        <v>12.18</v>
      </c>
      <c r="K573" s="87">
        <f t="shared" si="21"/>
        <v>12.254</v>
      </c>
    </row>
    <row r="574" spans="1:11">
      <c r="A574" s="61">
        <f t="shared" si="22"/>
        <v>44986</v>
      </c>
      <c r="B574" s="55"/>
      <c r="D574" s="55"/>
      <c r="E574" s="55"/>
      <c r="F574" s="97">
        <f t="shared" si="19"/>
        <v>613.34</v>
      </c>
      <c r="G574" s="55">
        <v>613340</v>
      </c>
      <c r="H574" s="55"/>
      <c r="I574" s="54">
        <v>14580</v>
      </c>
      <c r="J574" s="17">
        <f t="shared" si="23"/>
        <v>14.58</v>
      </c>
      <c r="K574" s="87">
        <f t="shared" si="21"/>
        <v>12.423999999999999</v>
      </c>
    </row>
    <row r="575" spans="1:11">
      <c r="A575" s="61">
        <f t="shared" si="22"/>
        <v>45017</v>
      </c>
      <c r="B575" s="55"/>
      <c r="D575" s="55"/>
      <c r="E575" s="55"/>
      <c r="F575" s="97">
        <f t="shared" si="19"/>
        <v>544.91999999999996</v>
      </c>
      <c r="G575" s="55">
        <v>544920</v>
      </c>
      <c r="H575" s="55"/>
      <c r="I575" s="54">
        <v>11820</v>
      </c>
      <c r="J575" s="17">
        <f t="shared" si="23"/>
        <v>11.82</v>
      </c>
      <c r="K575" s="87">
        <f t="shared" si="21"/>
        <v>12.678000000000001</v>
      </c>
    </row>
    <row r="576" spans="1:11">
      <c r="A576" s="61">
        <f t="shared" si="22"/>
        <v>45047</v>
      </c>
      <c r="B576" s="55"/>
      <c r="D576" s="55"/>
      <c r="E576" s="55"/>
      <c r="F576" s="97">
        <f t="shared" si="19"/>
        <v>512.33000000000004</v>
      </c>
      <c r="G576" s="55">
        <v>512330</v>
      </c>
      <c r="H576" s="55"/>
      <c r="I576" s="54">
        <v>12220</v>
      </c>
      <c r="J576" s="17">
        <f t="shared" si="23"/>
        <v>12.22</v>
      </c>
      <c r="K576" s="87">
        <f t="shared" si="21"/>
        <v>12.321999999999999</v>
      </c>
    </row>
    <row r="577" spans="1:11">
      <c r="A577" s="61">
        <f t="shared" si="22"/>
        <v>45078</v>
      </c>
      <c r="B577" s="55"/>
      <c r="D577" s="55"/>
      <c r="E577" s="55"/>
      <c r="F577" s="97">
        <f t="shared" si="19"/>
        <v>542.08000000000004</v>
      </c>
      <c r="G577" s="55">
        <v>542080</v>
      </c>
      <c r="H577" s="55"/>
      <c r="I577" s="54">
        <v>12590</v>
      </c>
      <c r="J577" s="17">
        <f t="shared" si="23"/>
        <v>12.59</v>
      </c>
      <c r="K577" s="87">
        <f t="shared" si="21"/>
        <v>12.052</v>
      </c>
    </row>
    <row r="578" spans="1:11">
      <c r="A578" s="61">
        <f t="shared" si="22"/>
        <v>45108</v>
      </c>
      <c r="B578" s="55"/>
      <c r="D578" s="55"/>
      <c r="E578" s="55"/>
      <c r="F578" s="97">
        <f t="shared" si="19"/>
        <v>625.12</v>
      </c>
      <c r="G578" s="55">
        <v>625120</v>
      </c>
      <c r="H578" s="55"/>
      <c r="I578" s="54">
        <v>10400</v>
      </c>
      <c r="J578" s="17">
        <f t="shared" si="23"/>
        <v>10.4</v>
      </c>
      <c r="K578" s="87">
        <f t="shared" si="21"/>
        <v>12.058</v>
      </c>
    </row>
    <row r="579" spans="1:11">
      <c r="A579" s="61">
        <f t="shared" si="22"/>
        <v>45139</v>
      </c>
      <c r="B579" s="55"/>
      <c r="D579" s="55"/>
      <c r="E579" s="55"/>
      <c r="F579" s="97">
        <f t="shared" si="19"/>
        <v>603.36</v>
      </c>
      <c r="G579" s="55">
        <v>603360</v>
      </c>
      <c r="H579" s="55"/>
      <c r="I579" s="54">
        <v>13230</v>
      </c>
      <c r="J579" s="17">
        <f t="shared" si="23"/>
        <v>13.23</v>
      </c>
      <c r="K579" s="87">
        <f t="shared" si="21"/>
        <v>11.82</v>
      </c>
    </row>
    <row r="580" spans="1:11">
      <c r="A580" s="61">
        <f t="shared" si="22"/>
        <v>45170</v>
      </c>
      <c r="B580" s="55"/>
      <c r="D580" s="55"/>
      <c r="E580" s="55"/>
      <c r="F580" s="97">
        <f t="shared" si="19"/>
        <v>584.62</v>
      </c>
      <c r="G580" s="55">
        <v>584620</v>
      </c>
      <c r="H580" s="55"/>
      <c r="I580" s="54">
        <v>11850</v>
      </c>
      <c r="J580" s="17">
        <f t="shared" si="23"/>
        <v>11.85</v>
      </c>
      <c r="K580" s="87">
        <f t="shared" si="21"/>
        <v>12.09</v>
      </c>
    </row>
    <row r="581" spans="1:11">
      <c r="A581" s="61">
        <f t="shared" si="22"/>
        <v>45200</v>
      </c>
      <c r="B581" s="55"/>
      <c r="D581" s="55"/>
      <c r="E581" s="55"/>
      <c r="F581" s="97">
        <f t="shared" si="19"/>
        <v>607.92999999999995</v>
      </c>
      <c r="G581" s="55">
        <v>607930</v>
      </c>
      <c r="H581" s="55"/>
      <c r="I581" s="54">
        <v>11030</v>
      </c>
      <c r="J581" s="17">
        <f t="shared" si="23"/>
        <v>11.03</v>
      </c>
      <c r="K581" s="87">
        <f t="shared" si="21"/>
        <v>12.986000000000001</v>
      </c>
    </row>
    <row r="582" spans="1:11">
      <c r="A582" s="61">
        <f t="shared" si="22"/>
        <v>45231</v>
      </c>
      <c r="B582" s="55"/>
      <c r="D582" s="55"/>
      <c r="E582" s="55"/>
      <c r="F582" s="97">
        <f t="shared" si="19"/>
        <v>663.76</v>
      </c>
      <c r="G582" s="55">
        <v>663760</v>
      </c>
      <c r="H582" s="55"/>
      <c r="I582" s="54">
        <v>13940</v>
      </c>
      <c r="J582" s="17">
        <f t="shared" si="23"/>
        <v>13.94</v>
      </c>
      <c r="K582" s="87">
        <f t="shared" si="21"/>
        <v>13.448</v>
      </c>
    </row>
    <row r="583" spans="1:11">
      <c r="A583" s="61">
        <f t="shared" si="22"/>
        <v>45261</v>
      </c>
      <c r="B583" s="55"/>
      <c r="D583" s="55"/>
      <c r="E583" s="55"/>
      <c r="F583" s="97">
        <f t="shared" si="19"/>
        <v>876.86</v>
      </c>
      <c r="G583" s="55">
        <v>876860</v>
      </c>
      <c r="H583" s="55"/>
      <c r="I583" s="54">
        <v>14880</v>
      </c>
      <c r="J583" s="17">
        <f t="shared" si="23"/>
        <v>14.88</v>
      </c>
      <c r="K583" s="87">
        <f t="shared" si="21"/>
        <v>14.358000000000001</v>
      </c>
    </row>
    <row r="584" spans="1:11">
      <c r="A584" s="61">
        <f t="shared" si="22"/>
        <v>45292</v>
      </c>
      <c r="B584" s="55"/>
      <c r="D584" s="55"/>
      <c r="E584" s="55"/>
      <c r="F584" s="97">
        <f t="shared" si="19"/>
        <v>603.77</v>
      </c>
      <c r="G584" s="55">
        <v>603770</v>
      </c>
      <c r="H584" s="55"/>
      <c r="I584" s="54">
        <v>15540</v>
      </c>
      <c r="J584" s="17">
        <f t="shared" si="23"/>
        <v>15.54</v>
      </c>
      <c r="K584" s="87">
        <f t="shared" si="21"/>
        <v>15.375999999999999</v>
      </c>
    </row>
    <row r="585" spans="1:11">
      <c r="A585" s="61">
        <f t="shared" si="22"/>
        <v>45323</v>
      </c>
      <c r="B585" s="55"/>
      <c r="D585" s="55"/>
      <c r="E585" s="55"/>
      <c r="F585" s="97">
        <f t="shared" ref="F585:F589" si="24">G585/1000</f>
        <v>857.95</v>
      </c>
      <c r="G585" s="55">
        <v>857950</v>
      </c>
      <c r="H585" s="55"/>
      <c r="I585" s="54">
        <v>16400</v>
      </c>
      <c r="J585" s="17">
        <f t="shared" si="23"/>
        <v>16.399999999999999</v>
      </c>
      <c r="K585" s="87">
        <f t="shared" si="21"/>
        <v>15.061999999999999</v>
      </c>
    </row>
    <row r="586" spans="1:11">
      <c r="A586" s="61">
        <f t="shared" si="22"/>
        <v>45352</v>
      </c>
      <c r="B586" s="55"/>
      <c r="D586" s="55"/>
      <c r="E586" s="55"/>
      <c r="F586" s="97">
        <f t="shared" si="24"/>
        <v>761.05</v>
      </c>
      <c r="G586" s="55">
        <v>761050</v>
      </c>
      <c r="H586" s="55"/>
      <c r="I586" s="54">
        <v>16120</v>
      </c>
      <c r="J586" s="17">
        <f t="shared" si="23"/>
        <v>16.12</v>
      </c>
      <c r="K586" s="87">
        <f t="shared" si="21"/>
        <v>14.622</v>
      </c>
    </row>
    <row r="587" spans="1:11">
      <c r="A587" s="61">
        <f t="shared" si="22"/>
        <v>45383</v>
      </c>
      <c r="B587" s="55"/>
      <c r="D587" s="55"/>
      <c r="E587" s="55"/>
      <c r="F587" s="97">
        <f t="shared" si="24"/>
        <v>593.09</v>
      </c>
      <c r="G587" s="55">
        <v>593090</v>
      </c>
      <c r="H587" s="55"/>
      <c r="I587" s="54">
        <v>12370</v>
      </c>
      <c r="J587" s="17">
        <f t="shared" si="23"/>
        <v>12.37</v>
      </c>
      <c r="K587" s="87">
        <f t="shared" si="21"/>
        <v>13.898</v>
      </c>
    </row>
    <row r="588" spans="1:11">
      <c r="A588" s="61">
        <f t="shared" si="22"/>
        <v>45413</v>
      </c>
      <c r="B588" s="55"/>
      <c r="D588" s="55"/>
      <c r="E588" s="55"/>
      <c r="F588" s="97">
        <f t="shared" si="24"/>
        <v>600.78</v>
      </c>
      <c r="G588" s="55">
        <v>600780</v>
      </c>
      <c r="H588" s="55"/>
      <c r="I588" s="54">
        <v>12680</v>
      </c>
      <c r="J588" s="17">
        <f t="shared" si="23"/>
        <v>12.68</v>
      </c>
    </row>
    <row r="589" spans="1:11">
      <c r="A589" s="61">
        <f t="shared" si="22"/>
        <v>45444</v>
      </c>
      <c r="B589" s="55"/>
      <c r="D589" s="55"/>
      <c r="E589" s="55"/>
      <c r="F589" s="97">
        <f t="shared" si="24"/>
        <v>587.76</v>
      </c>
      <c r="G589" s="55">
        <v>587760</v>
      </c>
      <c r="H589" s="55"/>
      <c r="I589" s="54">
        <v>11920</v>
      </c>
      <c r="J589" s="17">
        <f t="shared" si="23"/>
        <v>11.92</v>
      </c>
    </row>
    <row r="590" spans="1:11">
      <c r="B590" s="55"/>
      <c r="D590" s="55"/>
      <c r="E590" s="55"/>
      <c r="F590" s="55"/>
      <c r="G590" s="55"/>
      <c r="H590" s="55"/>
      <c r="I590" s="54"/>
      <c r="J590" s="17"/>
    </row>
    <row r="591" spans="1:11">
      <c r="B591" s="55"/>
      <c r="D591" s="55"/>
      <c r="E591" s="55"/>
      <c r="F591" s="55"/>
      <c r="G591" s="55"/>
      <c r="H591" s="55"/>
      <c r="I591" s="54"/>
      <c r="J591" s="17"/>
    </row>
    <row r="592" spans="1:11">
      <c r="B592" s="55"/>
      <c r="D592" s="55"/>
      <c r="E592" s="55"/>
      <c r="F592" s="55"/>
      <c r="G592" s="55"/>
      <c r="H592" s="55"/>
      <c r="I592" s="54"/>
      <c r="J592" s="17"/>
    </row>
    <row r="593" spans="2:10">
      <c r="B593" s="55"/>
      <c r="D593" s="55"/>
      <c r="E593" s="55"/>
      <c r="F593" s="55"/>
      <c r="G593" s="55"/>
      <c r="H593" s="55"/>
      <c r="I593" s="54"/>
      <c r="J593" s="17"/>
    </row>
    <row r="594" spans="2:10">
      <c r="B594" s="55"/>
      <c r="D594" s="55"/>
      <c r="E594" s="55"/>
      <c r="F594" s="55"/>
      <c r="G594" s="55"/>
      <c r="H594" s="55"/>
      <c r="I594" s="54"/>
      <c r="J594" s="17"/>
    </row>
    <row r="595" spans="2:10">
      <c r="B595" s="55"/>
      <c r="D595" s="55"/>
      <c r="E595" s="55"/>
      <c r="F595" s="55"/>
      <c r="G595" s="55"/>
      <c r="H595" s="55"/>
      <c r="I595" s="54"/>
      <c r="J595" s="17"/>
    </row>
    <row r="596" spans="2:10">
      <c r="B596" s="55"/>
      <c r="D596" s="55"/>
      <c r="E596" s="55"/>
      <c r="F596" s="55"/>
      <c r="G596" s="55"/>
      <c r="H596" s="55"/>
      <c r="I596" s="54"/>
      <c r="J596" s="17"/>
    </row>
    <row r="597" spans="2:10">
      <c r="B597" s="55"/>
      <c r="D597" s="55"/>
      <c r="E597" s="55"/>
      <c r="F597" s="55"/>
      <c r="G597" s="55"/>
      <c r="H597" s="55"/>
      <c r="I597" s="54"/>
      <c r="J597" s="17"/>
    </row>
    <row r="598" spans="2:10">
      <c r="B598" s="55"/>
      <c r="D598" s="55"/>
      <c r="E598" s="55"/>
      <c r="F598" s="55"/>
      <c r="G598" s="55"/>
      <c r="H598" s="55"/>
      <c r="I598" s="54"/>
      <c r="J598" s="17"/>
    </row>
    <row r="599" spans="2:10">
      <c r="B599" s="55"/>
      <c r="D599" s="55"/>
      <c r="E599" s="55"/>
      <c r="F599" s="55"/>
      <c r="G599" s="55"/>
      <c r="H599" s="55"/>
      <c r="I599" s="54"/>
      <c r="J599" s="17"/>
    </row>
    <row r="600" spans="2:10">
      <c r="B600" s="55"/>
      <c r="D600" s="55"/>
      <c r="E600" s="55"/>
      <c r="F600" s="55"/>
      <c r="G600" s="55"/>
      <c r="H600" s="55"/>
      <c r="I600" s="54"/>
      <c r="J600" s="17"/>
    </row>
    <row r="601" spans="2:10">
      <c r="B601" s="55"/>
      <c r="D601" s="55"/>
      <c r="E601" s="55"/>
      <c r="F601" s="55"/>
      <c r="G601" s="55"/>
      <c r="H601" s="55"/>
      <c r="I601" s="54"/>
      <c r="J601" s="17"/>
    </row>
    <row r="602" spans="2:10">
      <c r="B602" s="55"/>
      <c r="D602" s="55"/>
      <c r="E602" s="55"/>
      <c r="F602" s="55"/>
      <c r="G602" s="55"/>
      <c r="H602" s="55"/>
      <c r="I602" s="54"/>
      <c r="J602" s="17"/>
    </row>
    <row r="603" spans="2:10">
      <c r="B603" s="55"/>
      <c r="D603" s="55"/>
      <c r="E603" s="55"/>
      <c r="F603" s="55"/>
      <c r="G603" s="55"/>
      <c r="H603" s="55"/>
      <c r="I603" s="54"/>
      <c r="J603" s="17"/>
    </row>
    <row r="604" spans="2:10">
      <c r="B604" s="55"/>
      <c r="D604" s="55"/>
      <c r="E604" s="55"/>
      <c r="F604" s="55"/>
      <c r="G604" s="55"/>
      <c r="H604" s="55"/>
      <c r="I604" s="54"/>
      <c r="J604" s="17"/>
    </row>
    <row r="605" spans="2:10">
      <c r="B605" s="55"/>
      <c r="D605" s="55"/>
      <c r="E605" s="55"/>
      <c r="F605" s="55"/>
      <c r="G605" s="55"/>
      <c r="H605" s="55"/>
      <c r="I605" s="54"/>
      <c r="J605" s="17"/>
    </row>
    <row r="606" spans="2:10">
      <c r="B606" s="55"/>
      <c r="D606" s="55"/>
      <c r="E606" s="55"/>
      <c r="F606" s="55"/>
      <c r="G606" s="55"/>
      <c r="H606" s="55"/>
      <c r="I606" s="54"/>
      <c r="J606" s="17"/>
    </row>
    <row r="607" spans="2:10">
      <c r="B607" s="55"/>
      <c r="D607" s="55"/>
      <c r="E607" s="55"/>
      <c r="F607" s="55"/>
      <c r="G607" s="55"/>
      <c r="H607" s="55"/>
      <c r="I607" s="54"/>
      <c r="J607" s="17"/>
    </row>
    <row r="608" spans="2:10">
      <c r="B608" s="55"/>
      <c r="D608" s="55"/>
      <c r="E608" s="55"/>
      <c r="F608" s="55"/>
      <c r="G608" s="55"/>
      <c r="H608" s="55"/>
      <c r="I608" s="54"/>
      <c r="J608" s="17"/>
    </row>
    <row r="609" spans="2:10">
      <c r="B609" s="55"/>
      <c r="D609" s="55"/>
      <c r="E609" s="55"/>
      <c r="F609" s="55"/>
      <c r="G609" s="55"/>
      <c r="H609" s="55"/>
      <c r="I609" s="54"/>
      <c r="J609" s="17"/>
    </row>
    <row r="610" spans="2:10">
      <c r="B610" s="55"/>
      <c r="D610" s="55"/>
      <c r="E610" s="55"/>
      <c r="F610" s="55"/>
      <c r="G610" s="55"/>
      <c r="H610" s="55"/>
      <c r="I610" s="54"/>
      <c r="J610" s="17"/>
    </row>
    <row r="611" spans="2:10">
      <c r="B611" s="55"/>
      <c r="D611" s="55"/>
      <c r="E611" s="55"/>
      <c r="F611" s="55"/>
      <c r="G611" s="55"/>
      <c r="H611" s="55"/>
      <c r="I611" s="54"/>
      <c r="J611" s="17"/>
    </row>
    <row r="612" spans="2:10">
      <c r="B612" s="55"/>
      <c r="D612" s="55"/>
      <c r="E612" s="55"/>
      <c r="F612" s="55"/>
      <c r="G612" s="55"/>
      <c r="H612" s="55"/>
      <c r="I612" s="54"/>
      <c r="J612" s="17"/>
    </row>
    <row r="613" spans="2:10">
      <c r="B613" s="55"/>
      <c r="D613" s="55"/>
      <c r="E613" s="55"/>
      <c r="F613" s="55"/>
      <c r="G613" s="55"/>
      <c r="H613" s="55"/>
      <c r="I613" s="54"/>
      <c r="J613" s="17"/>
    </row>
    <row r="614" spans="2:10">
      <c r="B614" s="55"/>
      <c r="D614" s="55"/>
      <c r="E614" s="55"/>
      <c r="F614" s="55"/>
      <c r="G614" s="55"/>
      <c r="H614" s="55"/>
      <c r="I614" s="54"/>
      <c r="J614" s="17"/>
    </row>
    <row r="615" spans="2:10">
      <c r="B615" s="55"/>
      <c r="D615" s="55"/>
      <c r="E615" s="55"/>
      <c r="F615" s="55"/>
      <c r="G615" s="55"/>
      <c r="H615" s="55"/>
      <c r="I615" s="54"/>
      <c r="J615" s="17"/>
    </row>
    <row r="616" spans="2:10">
      <c r="B616" s="55"/>
      <c r="D616" s="55"/>
      <c r="E616" s="55"/>
      <c r="F616" s="55"/>
      <c r="G616" s="55"/>
      <c r="H616" s="55"/>
      <c r="I616" s="54"/>
      <c r="J616" s="17"/>
    </row>
    <row r="617" spans="2:10">
      <c r="B617" s="55"/>
      <c r="D617" s="55"/>
      <c r="E617" s="55"/>
      <c r="F617" s="55"/>
      <c r="G617" s="55"/>
      <c r="H617" s="55"/>
      <c r="I617" s="54"/>
      <c r="J617" s="17"/>
    </row>
    <row r="618" spans="2:10">
      <c r="B618" s="55"/>
      <c r="D618" s="55"/>
      <c r="E618" s="55"/>
      <c r="F618" s="55"/>
      <c r="G618" s="55"/>
      <c r="H618" s="55"/>
      <c r="I618" s="54"/>
      <c r="J618" s="17"/>
    </row>
    <row r="619" spans="2:10">
      <c r="B619" s="55"/>
      <c r="D619" s="55"/>
      <c r="E619" s="55"/>
      <c r="F619" s="55"/>
      <c r="G619" s="55"/>
      <c r="H619" s="55"/>
      <c r="I619" s="54"/>
      <c r="J619" s="17"/>
    </row>
    <row r="620" spans="2:10">
      <c r="B620" s="55"/>
      <c r="D620" s="55"/>
      <c r="E620" s="55"/>
      <c r="F620" s="55"/>
      <c r="G620" s="55"/>
      <c r="H620" s="55"/>
      <c r="I620" s="54"/>
      <c r="J620" s="17"/>
    </row>
    <row r="621" spans="2:10">
      <c r="B621" s="55"/>
      <c r="D621" s="55"/>
      <c r="E621" s="55"/>
      <c r="F621" s="55"/>
      <c r="G621" s="55"/>
      <c r="H621" s="55"/>
      <c r="I621" s="54"/>
      <c r="J621" s="17"/>
    </row>
    <row r="622" spans="2:10">
      <c r="B622" s="55"/>
      <c r="D622" s="55"/>
      <c r="E622" s="55"/>
      <c r="F622" s="55"/>
      <c r="G622" s="55"/>
      <c r="H622" s="55"/>
      <c r="I622" s="54"/>
      <c r="J622" s="17"/>
    </row>
    <row r="623" spans="2:10">
      <c r="B623" s="55"/>
      <c r="D623" s="55"/>
      <c r="E623" s="55"/>
      <c r="F623" s="55"/>
      <c r="G623" s="55"/>
      <c r="H623" s="55"/>
      <c r="I623" s="54"/>
      <c r="J623" s="17"/>
    </row>
    <row r="624" spans="2:10">
      <c r="B624" s="55"/>
      <c r="D624" s="55"/>
      <c r="E624" s="55"/>
      <c r="F624" s="55"/>
      <c r="G624" s="55"/>
      <c r="H624" s="55"/>
      <c r="I624" s="54"/>
      <c r="J624" s="17"/>
    </row>
    <row r="625" spans="2:10">
      <c r="B625" s="55"/>
      <c r="D625" s="55"/>
      <c r="E625" s="55"/>
      <c r="F625" s="55"/>
      <c r="G625" s="55"/>
      <c r="H625" s="55"/>
      <c r="I625" s="54"/>
      <c r="J625" s="17"/>
    </row>
  </sheetData>
  <mergeCells count="4">
    <mergeCell ref="B5:G5"/>
    <mergeCell ref="I5:K5"/>
    <mergeCell ref="M517:T519"/>
    <mergeCell ref="M521:T522"/>
  </mergeCells>
  <pageMargins left="0.7" right="0.7" top="0.75" bottom="0.75" header="0.3" footer="0.3"/>
  <pageSetup paperSize="9" orientation="portrait" horizontalDpi="300" verticalDpi="0" copies="0" r:id="rId1"/>
  <headerFooter>
    <oddHeader>&amp;C&amp;"Calibri"&amp;12&amp;KFF0000OFFICIAL&amp;1#</oddHeader>
    <oddFooter>&amp;C&amp;1#&amp;"Calibri"&amp;12&amp;KFF0000OFFICIAL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ABFB90-DE9F-4D10-82F3-3A20B968C41F}">
  <dimension ref="A1:R207"/>
  <sheetViews>
    <sheetView workbookViewId="0">
      <pane ySplit="6" topLeftCell="A190" activePane="bottomLeft" state="frozen"/>
      <selection pane="bottomLeft" activeCell="E203" sqref="E203"/>
    </sheetView>
  </sheetViews>
  <sheetFormatPr defaultColWidth="9.109375" defaultRowHeight="14.4"/>
  <cols>
    <col min="1" max="1" width="10.6640625" style="68" bestFit="1" customWidth="1"/>
    <col min="2" max="2" width="47.6640625" style="68" customWidth="1"/>
    <col min="3" max="3" width="4.109375" style="68" customWidth="1"/>
    <col min="4" max="5" width="23.33203125" style="68" customWidth="1"/>
    <col min="6" max="6" width="13.44140625" style="68" bestFit="1" customWidth="1"/>
    <col min="7" max="7" width="17.33203125" style="68" bestFit="1" customWidth="1"/>
    <col min="8" max="8" width="15" style="68" customWidth="1"/>
    <col min="9" max="9" width="11.6640625" style="68" bestFit="1" customWidth="1"/>
    <col min="10" max="16384" width="9.109375" style="68"/>
  </cols>
  <sheetData>
    <row r="1" spans="1:7" ht="17.25" customHeight="1">
      <c r="A1" s="67" t="s">
        <v>156</v>
      </c>
      <c r="D1" s="67"/>
      <c r="E1" s="67"/>
    </row>
    <row r="2" spans="1:7" ht="17.25" customHeight="1">
      <c r="A2" s="67"/>
      <c r="D2" s="67"/>
      <c r="E2" s="67"/>
    </row>
    <row r="3" spans="1:7" ht="14.25" customHeight="1">
      <c r="B3" s="69" t="s">
        <v>114</v>
      </c>
      <c r="C3" s="69"/>
      <c r="D3" s="119" t="s">
        <v>115</v>
      </c>
      <c r="E3" s="119"/>
      <c r="F3" s="119"/>
    </row>
    <row r="4" spans="1:7" ht="14.25" customHeight="1">
      <c r="B4" s="9" t="s">
        <v>116</v>
      </c>
      <c r="C4" s="9"/>
      <c r="D4" s="9" t="s">
        <v>117</v>
      </c>
      <c r="E4" s="9" t="s">
        <v>118</v>
      </c>
    </row>
    <row r="5" spans="1:7" s="5" customFormat="1">
      <c r="B5" s="70" t="s">
        <v>119</v>
      </c>
      <c r="C5" s="71"/>
      <c r="D5" s="116" t="s">
        <v>163</v>
      </c>
      <c r="E5" s="116"/>
      <c r="F5" s="116"/>
    </row>
    <row r="6" spans="1:7" s="5" customFormat="1">
      <c r="A6" s="5" t="s">
        <v>90</v>
      </c>
      <c r="B6" s="11" t="s">
        <v>120</v>
      </c>
      <c r="C6" s="72"/>
      <c r="D6" s="11" t="s">
        <v>120</v>
      </c>
      <c r="E6" s="11" t="s">
        <v>121</v>
      </c>
      <c r="F6" s="11" t="s">
        <v>14</v>
      </c>
    </row>
    <row r="7" spans="1:7" s="5" customFormat="1">
      <c r="A7" s="73">
        <v>26114</v>
      </c>
      <c r="B7" s="89">
        <v>77.574404696360801</v>
      </c>
      <c r="C7" s="17"/>
      <c r="D7" s="73"/>
      <c r="E7" s="73"/>
      <c r="G7" s="74"/>
    </row>
    <row r="8" spans="1:7" s="5" customFormat="1">
      <c r="A8" s="73">
        <v>26480</v>
      </c>
      <c r="B8" s="89">
        <v>77.354086758710963</v>
      </c>
      <c r="C8" s="17"/>
      <c r="D8" s="73"/>
      <c r="E8" s="73"/>
      <c r="G8" s="74"/>
    </row>
    <row r="9" spans="1:7" s="5" customFormat="1">
      <c r="A9" s="73">
        <v>26845</v>
      </c>
      <c r="B9" s="89">
        <v>77.854193180583053</v>
      </c>
      <c r="C9" s="17"/>
      <c r="D9" s="73"/>
      <c r="E9" s="73"/>
      <c r="G9" s="74"/>
    </row>
    <row r="10" spans="1:7" s="5" customFormat="1">
      <c r="A10" s="73">
        <v>27210</v>
      </c>
      <c r="B10" s="89">
        <v>78.405702652351323</v>
      </c>
      <c r="C10" s="17"/>
      <c r="D10" s="73"/>
      <c r="E10" s="73"/>
      <c r="G10" s="74"/>
    </row>
    <row r="11" spans="1:7" s="5" customFormat="1">
      <c r="A11" s="73">
        <v>27575</v>
      </c>
      <c r="B11" s="89">
        <v>77.504614812354461</v>
      </c>
      <c r="C11" s="17"/>
      <c r="D11" s="73"/>
      <c r="E11" s="73"/>
      <c r="G11" s="74"/>
    </row>
    <row r="12" spans="1:7" s="5" customFormat="1">
      <c r="A12" s="73">
        <v>27941</v>
      </c>
      <c r="B12" s="89">
        <v>62.571200331398202</v>
      </c>
      <c r="C12" s="17"/>
      <c r="D12" s="73"/>
      <c r="E12" s="73"/>
      <c r="G12" s="74"/>
    </row>
    <row r="13" spans="1:7" s="5" customFormat="1">
      <c r="A13" s="73">
        <v>28095</v>
      </c>
      <c r="B13" s="89">
        <v>66</v>
      </c>
      <c r="C13" s="17"/>
      <c r="D13" s="73"/>
      <c r="E13" s="73"/>
      <c r="G13" s="75"/>
    </row>
    <row r="14" spans="1:7" s="5" customFormat="1">
      <c r="A14" s="73">
        <v>28185</v>
      </c>
      <c r="B14" s="89">
        <v>66.3</v>
      </c>
      <c r="C14" s="17"/>
      <c r="D14" s="73"/>
      <c r="E14" s="73"/>
      <c r="G14" s="75"/>
    </row>
    <row r="15" spans="1:7" s="5" customFormat="1">
      <c r="A15" s="73">
        <v>28277</v>
      </c>
      <c r="B15" s="89">
        <v>66.900000000000006</v>
      </c>
      <c r="C15" s="17"/>
      <c r="D15" s="73"/>
      <c r="E15" s="73"/>
      <c r="G15" s="75"/>
    </row>
    <row r="16" spans="1:7" s="5" customFormat="1">
      <c r="A16" s="73">
        <v>28369</v>
      </c>
      <c r="B16" s="89">
        <v>67.8</v>
      </c>
      <c r="C16" s="17"/>
      <c r="D16" s="73"/>
      <c r="E16" s="73"/>
      <c r="G16" s="75"/>
    </row>
    <row r="17" spans="1:7" s="5" customFormat="1">
      <c r="A17" s="73">
        <v>28460</v>
      </c>
      <c r="B17" s="89">
        <v>65.3</v>
      </c>
      <c r="C17" s="17"/>
      <c r="D17" s="73"/>
      <c r="E17" s="73"/>
      <c r="G17" s="75"/>
    </row>
    <row r="18" spans="1:7" s="5" customFormat="1">
      <c r="A18" s="73">
        <v>28550</v>
      </c>
      <c r="B18" s="89">
        <v>65.599999999999994</v>
      </c>
      <c r="C18" s="17"/>
      <c r="D18" s="73"/>
      <c r="E18" s="73"/>
      <c r="G18" s="75"/>
    </row>
    <row r="19" spans="1:7" s="5" customFormat="1">
      <c r="A19" s="73">
        <v>28642</v>
      </c>
      <c r="B19" s="89">
        <v>65.3</v>
      </c>
      <c r="C19" s="17"/>
      <c r="D19" s="73"/>
      <c r="E19" s="73"/>
      <c r="G19" s="75"/>
    </row>
    <row r="20" spans="1:7" s="5" customFormat="1">
      <c r="A20" s="73">
        <v>28734</v>
      </c>
      <c r="B20" s="89">
        <v>63.7</v>
      </c>
      <c r="C20" s="17"/>
      <c r="D20" s="73"/>
      <c r="E20" s="73"/>
      <c r="G20" s="75"/>
    </row>
    <row r="21" spans="1:7" s="5" customFormat="1">
      <c r="A21" s="73">
        <v>28825</v>
      </c>
      <c r="B21" s="89">
        <v>63.3</v>
      </c>
      <c r="C21" s="17"/>
      <c r="D21" s="73"/>
      <c r="E21" s="73"/>
      <c r="G21" s="75"/>
    </row>
    <row r="22" spans="1:7" s="5" customFormat="1">
      <c r="A22" s="73">
        <v>28915</v>
      </c>
      <c r="B22" s="89">
        <v>62.4</v>
      </c>
      <c r="C22" s="17"/>
      <c r="D22" s="73"/>
      <c r="E22" s="73"/>
      <c r="G22" s="75"/>
    </row>
    <row r="23" spans="1:7" s="5" customFormat="1">
      <c r="A23" s="73">
        <v>29007</v>
      </c>
      <c r="B23" s="89">
        <v>61.8</v>
      </c>
      <c r="C23" s="17"/>
      <c r="D23" s="73"/>
      <c r="E23" s="73"/>
      <c r="G23" s="75"/>
    </row>
    <row r="24" spans="1:7" s="5" customFormat="1">
      <c r="A24" s="73">
        <v>29099</v>
      </c>
      <c r="B24" s="89">
        <v>61.3</v>
      </c>
      <c r="C24" s="17"/>
      <c r="D24" s="73"/>
      <c r="E24" s="73"/>
      <c r="G24" s="75"/>
    </row>
    <row r="25" spans="1:7" s="5" customFormat="1">
      <c r="A25" s="73">
        <v>29190</v>
      </c>
      <c r="B25" s="89">
        <v>60.3</v>
      </c>
      <c r="C25" s="17"/>
      <c r="D25" s="73"/>
      <c r="E25" s="73"/>
      <c r="G25" s="75"/>
    </row>
    <row r="26" spans="1:7" s="5" customFormat="1">
      <c r="A26" s="73">
        <v>29281</v>
      </c>
      <c r="B26" s="89">
        <v>59.2</v>
      </c>
      <c r="C26" s="17"/>
      <c r="D26" s="73"/>
      <c r="E26" s="73"/>
      <c r="G26" s="75"/>
    </row>
    <row r="27" spans="1:7" s="5" customFormat="1">
      <c r="A27" s="73">
        <v>29373</v>
      </c>
      <c r="B27" s="89">
        <v>57.7</v>
      </c>
      <c r="C27" s="17"/>
      <c r="D27" s="73"/>
      <c r="E27" s="73"/>
      <c r="G27" s="75"/>
    </row>
    <row r="28" spans="1:7" s="5" customFormat="1">
      <c r="A28" s="73">
        <v>29465</v>
      </c>
      <c r="B28" s="89">
        <v>56.8</v>
      </c>
      <c r="C28" s="17"/>
      <c r="D28" s="73"/>
      <c r="E28" s="73"/>
      <c r="G28" s="75"/>
    </row>
    <row r="29" spans="1:7" s="5" customFormat="1">
      <c r="A29" s="73">
        <v>29556</v>
      </c>
      <c r="B29" s="89">
        <v>55.8</v>
      </c>
      <c r="C29" s="17"/>
      <c r="D29" s="73"/>
      <c r="E29" s="73"/>
      <c r="G29" s="75"/>
    </row>
    <row r="30" spans="1:7" s="5" customFormat="1">
      <c r="A30" s="73">
        <v>29646</v>
      </c>
      <c r="B30" s="89">
        <v>55.4</v>
      </c>
      <c r="C30" s="17"/>
      <c r="D30" s="73"/>
      <c r="E30" s="73"/>
      <c r="G30" s="75"/>
    </row>
    <row r="31" spans="1:7" s="5" customFormat="1">
      <c r="A31" s="73">
        <v>29738</v>
      </c>
      <c r="B31" s="89">
        <v>56.6</v>
      </c>
      <c r="C31" s="17"/>
      <c r="D31" s="73"/>
      <c r="E31" s="73"/>
      <c r="G31" s="75"/>
    </row>
    <row r="32" spans="1:7" s="5" customFormat="1">
      <c r="A32" s="73">
        <v>29830</v>
      </c>
      <c r="B32" s="89">
        <v>64.599999999999994</v>
      </c>
      <c r="C32" s="17"/>
      <c r="D32" s="73"/>
      <c r="E32" s="73"/>
      <c r="G32" s="75"/>
    </row>
    <row r="33" spans="1:7" s="5" customFormat="1">
      <c r="A33" s="73">
        <v>29921</v>
      </c>
      <c r="B33" s="89">
        <v>67.8</v>
      </c>
      <c r="C33" s="17"/>
      <c r="D33" s="73"/>
      <c r="E33" s="73"/>
      <c r="G33" s="75"/>
    </row>
    <row r="34" spans="1:7" s="5" customFormat="1">
      <c r="A34" s="73">
        <v>30011</v>
      </c>
      <c r="B34" s="89">
        <v>67.5</v>
      </c>
      <c r="C34" s="17"/>
      <c r="D34" s="73"/>
      <c r="E34" s="73"/>
      <c r="G34" s="75"/>
    </row>
    <row r="35" spans="1:7" s="5" customFormat="1">
      <c r="A35" s="73">
        <v>30103</v>
      </c>
      <c r="B35" s="89">
        <v>67.900000000000006</v>
      </c>
      <c r="C35" s="17"/>
      <c r="D35" s="73"/>
      <c r="E35" s="73"/>
      <c r="G35" s="75"/>
    </row>
    <row r="36" spans="1:7" s="5" customFormat="1">
      <c r="A36" s="73">
        <v>30195</v>
      </c>
      <c r="B36" s="89">
        <v>67.900000000000006</v>
      </c>
      <c r="C36" s="17"/>
      <c r="D36" s="73"/>
      <c r="E36" s="73"/>
      <c r="G36" s="75"/>
    </row>
    <row r="37" spans="1:7" s="5" customFormat="1">
      <c r="A37" s="73">
        <v>30286</v>
      </c>
      <c r="B37" s="89">
        <v>66.3</v>
      </c>
      <c r="C37" s="17"/>
      <c r="D37" s="73"/>
      <c r="E37" s="17"/>
      <c r="G37" s="75"/>
    </row>
    <row r="38" spans="1:7" s="5" customFormat="1">
      <c r="A38" s="73">
        <v>30376</v>
      </c>
      <c r="B38" s="89">
        <v>65.099999999999994</v>
      </c>
      <c r="C38" s="17"/>
      <c r="D38" s="73"/>
      <c r="E38" s="17"/>
      <c r="G38" s="75"/>
    </row>
    <row r="39" spans="1:7" s="5" customFormat="1">
      <c r="A39" s="73">
        <v>30468</v>
      </c>
      <c r="B39" s="89">
        <v>63.7</v>
      </c>
      <c r="C39" s="17"/>
      <c r="D39" s="73"/>
      <c r="E39" s="17"/>
      <c r="G39" s="75"/>
    </row>
    <row r="40" spans="1:7" s="5" customFormat="1">
      <c r="A40" s="73">
        <v>30560</v>
      </c>
      <c r="B40" s="89">
        <v>62.7</v>
      </c>
      <c r="C40" s="17"/>
      <c r="D40" s="73"/>
      <c r="E40" s="17"/>
      <c r="G40" s="75"/>
    </row>
    <row r="41" spans="1:7" s="5" customFormat="1">
      <c r="A41" s="73">
        <v>30651</v>
      </c>
      <c r="B41" s="89">
        <v>61.5</v>
      </c>
      <c r="C41" s="17"/>
      <c r="D41" s="73"/>
      <c r="E41" s="17"/>
      <c r="G41" s="75"/>
    </row>
    <row r="42" spans="1:7" s="5" customFormat="1">
      <c r="A42" s="73">
        <v>30742</v>
      </c>
      <c r="B42" s="89">
        <v>54.3</v>
      </c>
      <c r="C42" s="17"/>
      <c r="D42" s="73"/>
      <c r="E42" s="17"/>
      <c r="G42" s="75"/>
    </row>
    <row r="43" spans="1:7" s="5" customFormat="1">
      <c r="A43" s="73">
        <v>30834</v>
      </c>
      <c r="B43" s="89">
        <v>50</v>
      </c>
      <c r="C43" s="17"/>
      <c r="D43" s="73"/>
      <c r="E43" s="17"/>
      <c r="G43" s="75"/>
    </row>
    <row r="44" spans="1:7" s="5" customFormat="1">
      <c r="A44" s="73">
        <v>30926</v>
      </c>
      <c r="B44" s="89">
        <v>48.9</v>
      </c>
      <c r="C44" s="17"/>
      <c r="D44" s="85">
        <v>51.4</v>
      </c>
      <c r="E44" s="85"/>
      <c r="G44" s="75"/>
    </row>
    <row r="45" spans="1:7" s="5" customFormat="1">
      <c r="A45" s="73">
        <v>31017</v>
      </c>
      <c r="B45" s="89">
        <v>47.9</v>
      </c>
      <c r="C45" s="17"/>
      <c r="D45" s="85">
        <v>51.4</v>
      </c>
      <c r="E45" s="85"/>
      <c r="G45" s="75"/>
    </row>
    <row r="46" spans="1:7" s="5" customFormat="1">
      <c r="A46" s="73">
        <v>31107</v>
      </c>
      <c r="B46" s="89">
        <v>47.9</v>
      </c>
      <c r="C46" s="17"/>
      <c r="D46" s="85">
        <v>54.1</v>
      </c>
      <c r="E46" s="85"/>
      <c r="G46" s="75"/>
    </row>
    <row r="47" spans="1:7" s="5" customFormat="1">
      <c r="A47" s="73">
        <v>31199</v>
      </c>
      <c r="B47" s="89">
        <v>47.7</v>
      </c>
      <c r="C47" s="17"/>
      <c r="D47" s="85">
        <v>53.3</v>
      </c>
      <c r="E47" s="85">
        <f>IF(OR(D47=0,D47="",F47=0,F47=""),"",AVERAGE(D44:D47))</f>
        <v>52.55</v>
      </c>
      <c r="F47" s="5" t="s">
        <v>122</v>
      </c>
      <c r="G47" s="75"/>
    </row>
    <row r="48" spans="1:7" s="5" customFormat="1">
      <c r="A48" s="73">
        <v>31291</v>
      </c>
      <c r="B48" s="89">
        <v>48.9</v>
      </c>
      <c r="C48" s="17"/>
      <c r="D48" s="85">
        <v>54.4</v>
      </c>
      <c r="E48" s="85" t="str">
        <f t="shared" ref="E48:E111" si="0">IF(OR(D48=0,D48="",F48=0,F48=""),"",AVERAGE(D45:D48))</f>
        <v/>
      </c>
      <c r="G48" s="75"/>
    </row>
    <row r="49" spans="1:7" s="5" customFormat="1">
      <c r="A49" s="73">
        <v>31382</v>
      </c>
      <c r="B49" s="89">
        <v>49.1</v>
      </c>
      <c r="C49" s="17"/>
      <c r="D49" s="85">
        <v>55</v>
      </c>
      <c r="E49" s="85" t="str">
        <f t="shared" si="0"/>
        <v/>
      </c>
      <c r="G49" s="75"/>
    </row>
    <row r="50" spans="1:7" s="5" customFormat="1">
      <c r="A50" s="73">
        <v>31472</v>
      </c>
      <c r="B50" s="89">
        <v>49</v>
      </c>
      <c r="C50" s="17"/>
      <c r="D50" s="85">
        <v>57.8</v>
      </c>
      <c r="E50" s="85" t="str">
        <f t="shared" si="0"/>
        <v/>
      </c>
      <c r="G50" s="75"/>
    </row>
    <row r="51" spans="1:7">
      <c r="A51" s="73">
        <v>31564</v>
      </c>
      <c r="B51" s="89">
        <v>48.8</v>
      </c>
      <c r="C51" s="17"/>
      <c r="D51" s="85">
        <v>56</v>
      </c>
      <c r="E51" s="85">
        <f t="shared" si="0"/>
        <v>55.8</v>
      </c>
      <c r="F51" s="68" t="s">
        <v>123</v>
      </c>
      <c r="G51" s="75"/>
    </row>
    <row r="52" spans="1:7">
      <c r="A52" s="73">
        <v>31656</v>
      </c>
      <c r="B52" s="103">
        <v>48.603421461897355</v>
      </c>
      <c r="C52" s="76"/>
      <c r="D52" s="85">
        <v>59.3</v>
      </c>
      <c r="E52" s="85" t="str">
        <f t="shared" si="0"/>
        <v/>
      </c>
      <c r="G52" s="77"/>
    </row>
    <row r="53" spans="1:7">
      <c r="A53" s="73">
        <v>31747</v>
      </c>
      <c r="B53" s="103">
        <v>49.222990556918731</v>
      </c>
      <c r="C53" s="76"/>
      <c r="D53" s="85">
        <v>58.9</v>
      </c>
      <c r="E53" s="85" t="str">
        <f t="shared" si="0"/>
        <v/>
      </c>
      <c r="G53" s="77"/>
    </row>
    <row r="54" spans="1:7">
      <c r="A54" s="73">
        <v>31837</v>
      </c>
      <c r="B54" s="103">
        <v>48.753394223648478</v>
      </c>
      <c r="C54" s="76"/>
      <c r="D54" s="85">
        <v>60.9</v>
      </c>
      <c r="E54" s="85" t="str">
        <f t="shared" si="0"/>
        <v/>
      </c>
      <c r="G54" s="77"/>
    </row>
    <row r="55" spans="1:7">
      <c r="A55" s="73">
        <v>31929</v>
      </c>
      <c r="B55" s="103">
        <v>48.321743247314608</v>
      </c>
      <c r="C55" s="76"/>
      <c r="D55" s="85">
        <v>61.3</v>
      </c>
      <c r="E55" s="85">
        <f t="shared" si="0"/>
        <v>60.099999999999994</v>
      </c>
      <c r="F55" s="68" t="s">
        <v>124</v>
      </c>
      <c r="G55" s="77"/>
    </row>
    <row r="56" spans="1:7">
      <c r="A56" s="73">
        <v>32021</v>
      </c>
      <c r="B56" s="103">
        <v>48.092645554813856</v>
      </c>
      <c r="C56" s="76"/>
      <c r="D56" s="85">
        <v>61.2</v>
      </c>
      <c r="E56" s="85" t="str">
        <f t="shared" si="0"/>
        <v/>
      </c>
      <c r="G56" s="77"/>
    </row>
    <row r="57" spans="1:7">
      <c r="A57" s="73">
        <v>32112</v>
      </c>
      <c r="B57" s="103">
        <v>47.491247117953471</v>
      </c>
      <c r="C57" s="76"/>
      <c r="D57" s="85">
        <v>61</v>
      </c>
      <c r="E57" s="85" t="str">
        <f t="shared" si="0"/>
        <v/>
      </c>
      <c r="G57" s="77"/>
    </row>
    <row r="58" spans="1:7">
      <c r="A58" s="73">
        <v>32203</v>
      </c>
      <c r="B58" s="103">
        <v>46.983329083645991</v>
      </c>
      <c r="C58" s="76"/>
      <c r="D58" s="85">
        <v>63.5</v>
      </c>
      <c r="E58" s="85" t="str">
        <f t="shared" si="0"/>
        <v/>
      </c>
      <c r="G58" s="77"/>
    </row>
    <row r="59" spans="1:7">
      <c r="A59" s="73">
        <v>32295</v>
      </c>
      <c r="B59" s="103">
        <v>46.999189460567855</v>
      </c>
      <c r="C59" s="76"/>
      <c r="D59" s="85">
        <v>62.4</v>
      </c>
      <c r="E59" s="85">
        <f t="shared" si="0"/>
        <v>62.024999999999999</v>
      </c>
      <c r="F59" s="68" t="s">
        <v>125</v>
      </c>
      <c r="G59" s="77"/>
    </row>
    <row r="60" spans="1:7">
      <c r="A60" s="73">
        <v>32387</v>
      </c>
      <c r="B60" s="103">
        <v>46.753668901917827</v>
      </c>
      <c r="C60" s="76"/>
      <c r="D60" s="85">
        <v>63.8</v>
      </c>
      <c r="E60" s="85" t="str">
        <f t="shared" si="0"/>
        <v/>
      </c>
      <c r="G60" s="77"/>
    </row>
    <row r="61" spans="1:7">
      <c r="A61" s="73">
        <v>32478</v>
      </c>
      <c r="B61" s="103">
        <v>46.167398769109077</v>
      </c>
      <c r="C61" s="76"/>
      <c r="D61" s="85">
        <v>64</v>
      </c>
      <c r="E61" s="85" t="str">
        <f t="shared" si="0"/>
        <v/>
      </c>
      <c r="G61" s="77"/>
    </row>
    <row r="62" spans="1:7">
      <c r="A62" s="73">
        <v>32568</v>
      </c>
      <c r="B62" s="103">
        <v>45.806490097828679</v>
      </c>
      <c r="C62" s="76"/>
      <c r="D62" s="85">
        <v>65</v>
      </c>
      <c r="E62" s="85" t="str">
        <f t="shared" si="0"/>
        <v/>
      </c>
      <c r="G62" s="77"/>
    </row>
    <row r="63" spans="1:7">
      <c r="A63" s="73">
        <v>32660</v>
      </c>
      <c r="B63" s="103">
        <v>45.45478280521457</v>
      </c>
      <c r="C63" s="76"/>
      <c r="D63" s="85">
        <v>65.8</v>
      </c>
      <c r="E63" s="85">
        <f t="shared" si="0"/>
        <v>64.650000000000006</v>
      </c>
      <c r="F63" s="68" t="s">
        <v>126</v>
      </c>
      <c r="G63" s="77"/>
    </row>
    <row r="64" spans="1:7">
      <c r="A64" s="73">
        <v>32752</v>
      </c>
      <c r="B64" s="103">
        <v>45.570465860597437</v>
      </c>
      <c r="C64" s="76"/>
      <c r="D64" s="85">
        <v>67</v>
      </c>
      <c r="E64" s="85" t="str">
        <f t="shared" si="0"/>
        <v/>
      </c>
      <c r="G64" s="77"/>
    </row>
    <row r="65" spans="1:7">
      <c r="A65" s="73">
        <v>32843</v>
      </c>
      <c r="B65" s="103">
        <v>44.532630323498672</v>
      </c>
      <c r="C65" s="76"/>
      <c r="D65" s="85">
        <v>66</v>
      </c>
      <c r="E65" s="85" t="str">
        <f t="shared" si="0"/>
        <v/>
      </c>
      <c r="G65" s="77"/>
    </row>
    <row r="66" spans="1:7">
      <c r="A66" s="73">
        <v>32933</v>
      </c>
      <c r="B66" s="103">
        <v>44.61069882862116</v>
      </c>
      <c r="C66" s="76"/>
      <c r="D66" s="85">
        <v>67.7</v>
      </c>
      <c r="E66" s="85" t="str">
        <f t="shared" si="0"/>
        <v/>
      </c>
      <c r="G66" s="77"/>
    </row>
    <row r="67" spans="1:7">
      <c r="A67" s="73">
        <v>33025</v>
      </c>
      <c r="B67" s="103">
        <v>44.463190956982388</v>
      </c>
      <c r="C67" s="76"/>
      <c r="D67" s="85">
        <v>68.7</v>
      </c>
      <c r="E67" s="85">
        <f t="shared" si="0"/>
        <v>67.349999999999994</v>
      </c>
      <c r="F67" s="68" t="s">
        <v>127</v>
      </c>
      <c r="G67" s="77"/>
    </row>
    <row r="68" spans="1:7">
      <c r="A68" s="73">
        <v>33117</v>
      </c>
      <c r="B68" s="103">
        <v>45.067939559958184</v>
      </c>
      <c r="C68" s="76"/>
      <c r="D68" s="85">
        <v>68.900000000000006</v>
      </c>
      <c r="E68" s="85" t="str">
        <f t="shared" si="0"/>
        <v/>
      </c>
      <c r="G68" s="77"/>
    </row>
    <row r="69" spans="1:7">
      <c r="A69" s="73">
        <v>33208</v>
      </c>
      <c r="B69" s="103">
        <v>44.544642337126817</v>
      </c>
      <c r="C69" s="76"/>
      <c r="D69" s="85">
        <v>69.3</v>
      </c>
      <c r="E69" s="85" t="str">
        <f t="shared" si="0"/>
        <v/>
      </c>
      <c r="G69" s="77"/>
    </row>
    <row r="70" spans="1:7">
      <c r="A70" s="73">
        <v>33298</v>
      </c>
      <c r="B70" s="103">
        <v>44.101279775372156</v>
      </c>
      <c r="C70" s="76"/>
      <c r="D70" s="85">
        <v>70.8</v>
      </c>
      <c r="E70" s="85" t="str">
        <f t="shared" si="0"/>
        <v/>
      </c>
      <c r="G70" s="77"/>
    </row>
    <row r="71" spans="1:7">
      <c r="A71" s="73">
        <v>33390</v>
      </c>
      <c r="B71" s="103">
        <v>43.673322147651007</v>
      </c>
      <c r="C71" s="76"/>
      <c r="D71" s="85">
        <v>72</v>
      </c>
      <c r="E71" s="85">
        <f t="shared" si="0"/>
        <v>70.25</v>
      </c>
      <c r="F71" s="68" t="s">
        <v>128</v>
      </c>
      <c r="G71" s="77"/>
    </row>
    <row r="72" spans="1:7">
      <c r="A72" s="73">
        <v>33482</v>
      </c>
      <c r="B72" s="103">
        <v>42.763369122717997</v>
      </c>
      <c r="C72" s="76"/>
      <c r="D72" s="85">
        <v>72.400000000000006</v>
      </c>
      <c r="E72" s="85" t="str">
        <f t="shared" si="0"/>
        <v/>
      </c>
      <c r="G72" s="77"/>
    </row>
    <row r="73" spans="1:7">
      <c r="A73" s="73">
        <v>33573</v>
      </c>
      <c r="B73" s="103">
        <v>41.933313010117509</v>
      </c>
      <c r="C73" s="76"/>
      <c r="D73" s="85">
        <v>71.2</v>
      </c>
      <c r="E73" s="85" t="str">
        <f t="shared" si="0"/>
        <v/>
      </c>
      <c r="G73" s="77"/>
    </row>
    <row r="74" spans="1:7">
      <c r="A74" s="73">
        <v>33664</v>
      </c>
      <c r="B74" s="103">
        <v>41.42812773979864</v>
      </c>
      <c r="C74" s="76"/>
      <c r="D74" s="85">
        <v>71.2</v>
      </c>
      <c r="E74" s="85" t="str">
        <f t="shared" si="0"/>
        <v/>
      </c>
      <c r="G74" s="77"/>
    </row>
    <row r="75" spans="1:7">
      <c r="A75" s="73">
        <v>33756</v>
      </c>
      <c r="B75" s="103">
        <v>40.958482691593055</v>
      </c>
      <c r="C75" s="76"/>
      <c r="D75" s="85">
        <v>72.900000000000006</v>
      </c>
      <c r="E75" s="85">
        <f t="shared" si="0"/>
        <v>71.925000000000011</v>
      </c>
      <c r="F75" s="68" t="s">
        <v>129</v>
      </c>
      <c r="G75" s="77"/>
    </row>
    <row r="76" spans="1:7">
      <c r="A76" s="73">
        <v>33848</v>
      </c>
      <c r="B76" s="103">
        <v>40.757156621835037</v>
      </c>
      <c r="C76" s="76"/>
      <c r="D76" s="85">
        <v>73.3</v>
      </c>
      <c r="E76" s="85" t="str">
        <f t="shared" si="0"/>
        <v/>
      </c>
      <c r="G76" s="77"/>
    </row>
    <row r="77" spans="1:7">
      <c r="A77" s="73">
        <v>33939</v>
      </c>
      <c r="B77" s="103">
        <v>40.379909086254273</v>
      </c>
      <c r="C77" s="76"/>
      <c r="D77" s="85">
        <v>73.5</v>
      </c>
      <c r="E77" s="85" t="str">
        <f t="shared" si="0"/>
        <v/>
      </c>
      <c r="G77" s="77"/>
    </row>
    <row r="78" spans="1:7">
      <c r="A78" s="73">
        <v>34029</v>
      </c>
      <c r="B78" s="103">
        <v>39.832200986786134</v>
      </c>
      <c r="C78" s="76"/>
      <c r="D78" s="85">
        <v>74.900000000000006</v>
      </c>
      <c r="E78" s="85" t="str">
        <f t="shared" si="0"/>
        <v/>
      </c>
      <c r="G78" s="77"/>
    </row>
    <row r="79" spans="1:7">
      <c r="A79" s="73">
        <v>34121</v>
      </c>
      <c r="B79" s="103">
        <v>39.447471081492722</v>
      </c>
      <c r="C79" s="76"/>
      <c r="D79" s="85">
        <v>75.2</v>
      </c>
      <c r="E79" s="85">
        <f t="shared" si="0"/>
        <v>74.225000000000009</v>
      </c>
      <c r="F79" s="68" t="s">
        <v>130</v>
      </c>
      <c r="G79" s="77"/>
    </row>
    <row r="80" spans="1:7">
      <c r="A80" s="73">
        <v>34213</v>
      </c>
      <c r="B80" s="103">
        <v>38.913099928872228</v>
      </c>
      <c r="C80" s="76"/>
      <c r="D80" s="85">
        <v>76.3</v>
      </c>
      <c r="E80" s="85" t="str">
        <f t="shared" si="0"/>
        <v/>
      </c>
      <c r="G80" s="77"/>
    </row>
    <row r="81" spans="1:7">
      <c r="A81" s="73">
        <v>34304</v>
      </c>
      <c r="B81" s="103">
        <v>38.381585914001512</v>
      </c>
      <c r="C81" s="76"/>
      <c r="D81" s="85">
        <v>76.599999999999994</v>
      </c>
      <c r="E81" s="85" t="str">
        <f t="shared" si="0"/>
        <v/>
      </c>
      <c r="G81" s="77"/>
    </row>
    <row r="82" spans="1:7">
      <c r="A82" s="73">
        <v>34394</v>
      </c>
      <c r="B82" s="103">
        <v>37.611631406369312</v>
      </c>
      <c r="C82" s="76"/>
      <c r="D82" s="85">
        <v>77.3</v>
      </c>
      <c r="E82" s="85" t="str">
        <f t="shared" si="0"/>
        <v/>
      </c>
      <c r="G82" s="77"/>
    </row>
    <row r="83" spans="1:7">
      <c r="A83" s="73">
        <v>34486</v>
      </c>
      <c r="B83" s="103">
        <v>37.157995002073129</v>
      </c>
      <c r="C83" s="76"/>
      <c r="D83" s="85">
        <v>77.900000000000006</v>
      </c>
      <c r="E83" s="85">
        <f t="shared" si="0"/>
        <v>77.025000000000006</v>
      </c>
      <c r="F83" s="68" t="s">
        <v>131</v>
      </c>
      <c r="G83" s="77"/>
    </row>
    <row r="84" spans="1:7">
      <c r="A84" s="73">
        <v>34578</v>
      </c>
      <c r="B84" s="103">
        <v>36.591575725758709</v>
      </c>
      <c r="C84" s="76"/>
      <c r="D84" s="85">
        <v>77.8</v>
      </c>
      <c r="E84" s="85" t="str">
        <f t="shared" si="0"/>
        <v/>
      </c>
      <c r="G84" s="77"/>
    </row>
    <row r="85" spans="1:7">
      <c r="A85" s="73">
        <v>34669</v>
      </c>
      <c r="B85" s="103">
        <v>36.273026187464119</v>
      </c>
      <c r="C85" s="76"/>
      <c r="D85" s="85">
        <v>78.3</v>
      </c>
      <c r="E85" s="85" t="str">
        <f t="shared" si="0"/>
        <v/>
      </c>
      <c r="G85" s="77"/>
    </row>
    <row r="86" spans="1:7">
      <c r="A86" s="73">
        <v>34759</v>
      </c>
      <c r="B86" s="103">
        <v>35.555934443710115</v>
      </c>
      <c r="C86" s="76"/>
      <c r="D86" s="85">
        <v>78.400000000000006</v>
      </c>
      <c r="E86" s="85" t="str">
        <f t="shared" si="0"/>
        <v/>
      </c>
      <c r="G86" s="77"/>
    </row>
    <row r="87" spans="1:7">
      <c r="A87" s="73">
        <v>34851</v>
      </c>
      <c r="B87" s="103">
        <v>34.897726329076086</v>
      </c>
      <c r="C87" s="76"/>
      <c r="D87" s="85">
        <v>79.400000000000006</v>
      </c>
      <c r="E87" s="85">
        <f t="shared" si="0"/>
        <v>78.474999999999994</v>
      </c>
      <c r="F87" s="68" t="s">
        <v>132</v>
      </c>
      <c r="G87" s="77"/>
    </row>
    <row r="88" spans="1:7">
      <c r="A88" s="73">
        <v>34943</v>
      </c>
      <c r="B88" s="103">
        <v>34.485167796713029</v>
      </c>
      <c r="C88" s="76"/>
      <c r="D88" s="85">
        <v>79.8</v>
      </c>
      <c r="E88" s="85" t="str">
        <f t="shared" si="0"/>
        <v/>
      </c>
      <c r="G88" s="77"/>
    </row>
    <row r="89" spans="1:7">
      <c r="A89" s="73">
        <v>35034</v>
      </c>
      <c r="B89" s="103">
        <v>34.284159074539382</v>
      </c>
      <c r="C89" s="76"/>
      <c r="D89" s="85">
        <v>79.7</v>
      </c>
      <c r="E89" s="85" t="str">
        <f t="shared" si="0"/>
        <v/>
      </c>
      <c r="G89" s="77"/>
    </row>
    <row r="90" spans="1:7">
      <c r="A90" s="73">
        <v>35125</v>
      </c>
      <c r="B90" s="103">
        <v>33.9</v>
      </c>
      <c r="C90" s="76"/>
      <c r="D90" s="85">
        <v>80.3</v>
      </c>
      <c r="E90" s="85" t="str">
        <f t="shared" si="0"/>
        <v/>
      </c>
      <c r="G90" s="77"/>
    </row>
    <row r="91" spans="1:7">
      <c r="A91" s="73">
        <v>35217</v>
      </c>
      <c r="B91" s="103">
        <v>33.6</v>
      </c>
      <c r="C91" s="76"/>
      <c r="D91" s="85">
        <v>80.8</v>
      </c>
      <c r="E91" s="85">
        <f t="shared" si="0"/>
        <v>80.150000000000006</v>
      </c>
      <c r="F91" s="68" t="s">
        <v>133</v>
      </c>
      <c r="G91" s="77"/>
    </row>
    <row r="92" spans="1:7">
      <c r="A92" s="73">
        <v>35309</v>
      </c>
      <c r="B92" s="103">
        <v>33.5</v>
      </c>
      <c r="C92" s="76"/>
      <c r="D92" s="85">
        <v>80.599999999999994</v>
      </c>
      <c r="E92" s="85" t="str">
        <f t="shared" si="0"/>
        <v/>
      </c>
      <c r="G92" s="77"/>
    </row>
    <row r="93" spans="1:7">
      <c r="A93" s="73">
        <v>35400</v>
      </c>
      <c r="B93" s="103">
        <v>33.200000000000003</v>
      </c>
      <c r="C93" s="76"/>
      <c r="D93" s="85">
        <v>80.5</v>
      </c>
      <c r="E93" s="85" t="str">
        <f t="shared" si="0"/>
        <v/>
      </c>
      <c r="G93" s="77"/>
    </row>
    <row r="94" spans="1:7">
      <c r="A94" s="73">
        <v>35490</v>
      </c>
      <c r="B94" s="103">
        <v>32.5</v>
      </c>
      <c r="C94" s="76"/>
      <c r="D94" s="85">
        <v>80.5</v>
      </c>
      <c r="E94" s="85" t="str">
        <f t="shared" si="0"/>
        <v/>
      </c>
      <c r="G94" s="77"/>
    </row>
    <row r="95" spans="1:7">
      <c r="A95" s="73">
        <v>35582</v>
      </c>
      <c r="B95" s="103">
        <v>32</v>
      </c>
      <c r="C95" s="76"/>
      <c r="D95" s="85">
        <v>80.599999999999994</v>
      </c>
      <c r="E95" s="85">
        <f t="shared" si="0"/>
        <v>80.55</v>
      </c>
      <c r="F95" s="68" t="s">
        <v>134</v>
      </c>
      <c r="G95" s="77"/>
    </row>
    <row r="96" spans="1:7">
      <c r="A96" s="73">
        <v>35674</v>
      </c>
      <c r="B96" s="103">
        <v>32.1</v>
      </c>
      <c r="C96" s="76"/>
      <c r="D96" s="85">
        <v>80.400000000000006</v>
      </c>
      <c r="E96" s="85" t="str">
        <f t="shared" si="0"/>
        <v/>
      </c>
      <c r="G96" s="77"/>
    </row>
    <row r="97" spans="1:7">
      <c r="A97" s="73">
        <v>35765</v>
      </c>
      <c r="B97" s="103">
        <v>31.6</v>
      </c>
      <c r="C97" s="76"/>
      <c r="D97" s="85">
        <v>79.400000000000006</v>
      </c>
      <c r="E97" s="85" t="str">
        <f t="shared" si="0"/>
        <v/>
      </c>
      <c r="G97" s="77"/>
    </row>
    <row r="98" spans="1:7">
      <c r="A98" s="73">
        <v>35855</v>
      </c>
      <c r="B98" s="103">
        <v>31.1</v>
      </c>
      <c r="C98" s="76"/>
      <c r="D98" s="85">
        <v>79.5</v>
      </c>
      <c r="E98" s="85" t="str">
        <f t="shared" si="0"/>
        <v/>
      </c>
      <c r="G98" s="77"/>
    </row>
    <row r="99" spans="1:7">
      <c r="A99" s="73">
        <v>35947</v>
      </c>
      <c r="B99" s="103">
        <v>30.6</v>
      </c>
      <c r="C99" s="76"/>
      <c r="D99" s="85">
        <v>79.8</v>
      </c>
      <c r="E99" s="85">
        <f t="shared" si="0"/>
        <v>79.775000000000006</v>
      </c>
      <c r="F99" s="68" t="s">
        <v>135</v>
      </c>
      <c r="G99" s="77"/>
    </row>
    <row r="100" spans="1:7">
      <c r="A100" s="73">
        <v>36039</v>
      </c>
      <c r="B100" s="103">
        <v>30.4</v>
      </c>
      <c r="C100" s="76"/>
      <c r="D100" s="85">
        <v>79.5</v>
      </c>
      <c r="E100" s="85" t="str">
        <f t="shared" si="0"/>
        <v/>
      </c>
      <c r="G100" s="77"/>
    </row>
    <row r="101" spans="1:7">
      <c r="A101" s="73">
        <v>36130</v>
      </c>
      <c r="B101" s="103">
        <v>30.2</v>
      </c>
      <c r="C101" s="76"/>
      <c r="D101" s="85">
        <v>79.2</v>
      </c>
      <c r="E101" s="85" t="str">
        <f t="shared" si="0"/>
        <v/>
      </c>
      <c r="G101" s="77"/>
    </row>
    <row r="102" spans="1:7">
      <c r="A102" s="73">
        <v>36220</v>
      </c>
      <c r="B102" s="103">
        <v>30.4</v>
      </c>
      <c r="C102" s="76"/>
      <c r="D102" s="85">
        <v>79.2</v>
      </c>
      <c r="E102" s="85" t="str">
        <f t="shared" si="0"/>
        <v/>
      </c>
      <c r="G102" s="77"/>
    </row>
    <row r="103" spans="1:7">
      <c r="A103" s="73">
        <v>36312</v>
      </c>
      <c r="B103" s="103">
        <v>30.6</v>
      </c>
      <c r="C103" s="76"/>
      <c r="D103" s="85">
        <v>79.7</v>
      </c>
      <c r="E103" s="85">
        <f t="shared" si="0"/>
        <v>79.399999999999991</v>
      </c>
      <c r="F103" s="68" t="s">
        <v>136</v>
      </c>
      <c r="G103" s="77"/>
    </row>
    <row r="104" spans="1:7">
      <c r="A104" s="73">
        <v>36404</v>
      </c>
      <c r="B104" s="103">
        <v>31</v>
      </c>
      <c r="C104" s="76"/>
      <c r="D104" s="85">
        <v>79.3</v>
      </c>
      <c r="E104" s="85" t="str">
        <f t="shared" si="0"/>
        <v/>
      </c>
      <c r="G104" s="77"/>
    </row>
    <row r="105" spans="1:7">
      <c r="A105" s="73">
        <v>36495</v>
      </c>
      <c r="B105" s="103">
        <v>31.4</v>
      </c>
      <c r="C105" s="76"/>
      <c r="D105" s="85">
        <v>78.900000000000006</v>
      </c>
      <c r="E105" s="85" t="str">
        <f t="shared" si="0"/>
        <v/>
      </c>
      <c r="G105" s="77"/>
    </row>
    <row r="106" spans="1:7">
      <c r="A106" s="73">
        <v>36586</v>
      </c>
      <c r="B106" s="103">
        <v>32.200000000000003</v>
      </c>
      <c r="C106" s="76"/>
      <c r="D106" s="85">
        <v>78.900000000000006</v>
      </c>
      <c r="E106" s="85" t="str">
        <f t="shared" si="0"/>
        <v/>
      </c>
      <c r="G106" s="77"/>
    </row>
    <row r="107" spans="1:7">
      <c r="A107" s="73">
        <v>36678</v>
      </c>
      <c r="B107" s="103">
        <v>43</v>
      </c>
      <c r="C107" s="76"/>
      <c r="D107" s="85">
        <v>79.2</v>
      </c>
      <c r="E107" s="85">
        <f t="shared" si="0"/>
        <v>79.075000000000003</v>
      </c>
      <c r="F107" s="68" t="s">
        <v>137</v>
      </c>
      <c r="G107" s="77"/>
    </row>
    <row r="108" spans="1:7">
      <c r="A108" s="73">
        <v>36770</v>
      </c>
      <c r="B108" s="103">
        <v>45.8</v>
      </c>
      <c r="C108" s="76"/>
      <c r="D108" s="85">
        <v>78.3</v>
      </c>
      <c r="E108" s="85" t="str">
        <f t="shared" si="0"/>
        <v/>
      </c>
      <c r="G108" s="77"/>
    </row>
    <row r="109" spans="1:7">
      <c r="A109" s="73">
        <v>36861</v>
      </c>
      <c r="B109" s="103">
        <v>45.4</v>
      </c>
      <c r="C109" s="76"/>
      <c r="D109" s="85">
        <v>77.599999999999994</v>
      </c>
      <c r="E109" s="85" t="str">
        <f t="shared" si="0"/>
        <v/>
      </c>
      <c r="G109" s="77"/>
    </row>
    <row r="110" spans="1:7">
      <c r="A110" s="73">
        <v>36951</v>
      </c>
      <c r="B110" s="103">
        <v>45</v>
      </c>
      <c r="C110" s="76"/>
      <c r="D110" s="85">
        <v>77.5</v>
      </c>
      <c r="E110" s="85" t="str">
        <f t="shared" si="0"/>
        <v/>
      </c>
      <c r="G110" s="77"/>
    </row>
    <row r="111" spans="1:7">
      <c r="A111" s="73">
        <v>37043</v>
      </c>
      <c r="B111" s="103">
        <v>44.9</v>
      </c>
      <c r="C111" s="76"/>
      <c r="D111" s="85">
        <v>77</v>
      </c>
      <c r="E111" s="85">
        <f t="shared" si="0"/>
        <v>77.599999999999994</v>
      </c>
      <c r="F111" s="68" t="s">
        <v>138</v>
      </c>
      <c r="G111" s="77"/>
    </row>
    <row r="112" spans="1:7">
      <c r="A112" s="73">
        <v>37135</v>
      </c>
      <c r="B112" s="103">
        <v>44.9</v>
      </c>
      <c r="C112" s="76"/>
      <c r="D112" s="85">
        <v>76.099999999999994</v>
      </c>
      <c r="E112" s="85" t="str">
        <f t="shared" ref="E112:E175" si="1">IF(OR(D112=0,D112="",F112=0,F112=""),"",AVERAGE(D109:D112))</f>
        <v/>
      </c>
      <c r="G112" s="77"/>
    </row>
    <row r="113" spans="1:7">
      <c r="A113" s="73">
        <v>37226</v>
      </c>
      <c r="B113" s="103">
        <v>44.9</v>
      </c>
      <c r="C113" s="76"/>
      <c r="D113" s="85">
        <v>75.2</v>
      </c>
      <c r="E113" s="85" t="str">
        <f t="shared" si="1"/>
        <v/>
      </c>
      <c r="G113" s="77"/>
    </row>
    <row r="114" spans="1:7">
      <c r="A114" s="73">
        <v>37316</v>
      </c>
      <c r="B114" s="103">
        <v>44.6</v>
      </c>
      <c r="C114" s="76"/>
      <c r="D114" s="85">
        <v>74.5</v>
      </c>
      <c r="E114" s="85" t="str">
        <f t="shared" si="1"/>
        <v/>
      </c>
      <c r="G114" s="77"/>
    </row>
    <row r="115" spans="1:7">
      <c r="A115" s="73">
        <v>37408</v>
      </c>
      <c r="B115" s="103">
        <v>44.3</v>
      </c>
      <c r="C115" s="76"/>
      <c r="D115" s="85">
        <v>73.900000000000006</v>
      </c>
      <c r="E115" s="85">
        <f t="shared" si="1"/>
        <v>74.925000000000011</v>
      </c>
      <c r="F115" s="68" t="s">
        <v>139</v>
      </c>
      <c r="G115" s="77"/>
    </row>
    <row r="116" spans="1:7">
      <c r="A116" s="73">
        <v>37500</v>
      </c>
      <c r="B116" s="103">
        <v>44.1</v>
      </c>
      <c r="C116" s="76"/>
      <c r="D116" s="85">
        <v>71.2</v>
      </c>
      <c r="E116" s="85" t="str">
        <f t="shared" si="1"/>
        <v/>
      </c>
      <c r="G116" s="77"/>
    </row>
    <row r="117" spans="1:7">
      <c r="A117" s="73">
        <v>37591</v>
      </c>
      <c r="B117" s="103">
        <v>44.1</v>
      </c>
      <c r="C117" s="76"/>
      <c r="D117" s="85">
        <v>69.599999999999994</v>
      </c>
      <c r="E117" s="85" t="str">
        <f t="shared" si="1"/>
        <v/>
      </c>
      <c r="G117" s="77"/>
    </row>
    <row r="118" spans="1:7">
      <c r="A118" s="73">
        <v>37681</v>
      </c>
      <c r="B118" s="103">
        <v>43.9</v>
      </c>
      <c r="C118" s="76"/>
      <c r="D118" s="85">
        <v>68.5</v>
      </c>
      <c r="E118" s="85" t="str">
        <f t="shared" si="1"/>
        <v/>
      </c>
      <c r="G118" s="77"/>
    </row>
    <row r="119" spans="1:7">
      <c r="A119" s="73">
        <v>37773</v>
      </c>
      <c r="B119" s="103">
        <v>43.5</v>
      </c>
      <c r="C119" s="76"/>
      <c r="D119" s="85">
        <v>68.5</v>
      </c>
      <c r="E119" s="85">
        <f t="shared" si="1"/>
        <v>69.45</v>
      </c>
      <c r="F119" s="68" t="s">
        <v>140</v>
      </c>
      <c r="G119" s="77"/>
    </row>
    <row r="120" spans="1:7">
      <c r="A120" s="73">
        <v>37865</v>
      </c>
      <c r="B120" s="104">
        <v>43.4</v>
      </c>
      <c r="C120" s="78"/>
      <c r="D120" s="85">
        <v>67.400000000000006</v>
      </c>
      <c r="E120" s="85" t="str">
        <f t="shared" si="1"/>
        <v/>
      </c>
    </row>
    <row r="121" spans="1:7">
      <c r="A121" s="73">
        <v>37956</v>
      </c>
      <c r="B121" s="104">
        <v>43.4</v>
      </c>
      <c r="C121" s="78"/>
      <c r="D121" s="85">
        <v>66.5</v>
      </c>
      <c r="E121" s="85" t="str">
        <f t="shared" si="1"/>
        <v/>
      </c>
    </row>
    <row r="122" spans="1:7">
      <c r="A122" s="73">
        <v>38047</v>
      </c>
      <c r="B122" s="104">
        <v>43.1</v>
      </c>
      <c r="C122" s="78"/>
      <c r="D122" s="85">
        <v>68.3</v>
      </c>
      <c r="E122" s="85" t="str">
        <f t="shared" si="1"/>
        <v/>
      </c>
    </row>
    <row r="123" spans="1:7">
      <c r="A123" s="73">
        <v>38139</v>
      </c>
      <c r="B123" s="104">
        <v>42.9</v>
      </c>
      <c r="C123" s="78"/>
      <c r="D123" s="85">
        <v>70.7</v>
      </c>
      <c r="E123" s="85">
        <f t="shared" si="1"/>
        <v>68.224999999999994</v>
      </c>
      <c r="F123" s="68" t="s">
        <v>141</v>
      </c>
    </row>
    <row r="124" spans="1:7">
      <c r="A124" s="73">
        <v>38231</v>
      </c>
      <c r="B124" s="104">
        <v>42.9</v>
      </c>
      <c r="C124" s="78"/>
      <c r="D124" s="85">
        <v>71.8</v>
      </c>
      <c r="E124" s="85" t="str">
        <f t="shared" si="1"/>
        <v/>
      </c>
    </row>
    <row r="125" spans="1:7">
      <c r="A125" s="73">
        <v>38322</v>
      </c>
      <c r="B125" s="104">
        <v>43</v>
      </c>
      <c r="C125" s="78"/>
      <c r="D125" s="85">
        <v>72.400000000000006</v>
      </c>
      <c r="E125" s="85" t="str">
        <f t="shared" si="1"/>
        <v/>
      </c>
    </row>
    <row r="126" spans="1:7">
      <c r="A126" s="73">
        <v>38412</v>
      </c>
      <c r="B126" s="104">
        <v>42.8</v>
      </c>
      <c r="C126" s="78"/>
      <c r="D126" s="85">
        <v>73.7</v>
      </c>
      <c r="E126" s="85" t="str">
        <f t="shared" si="1"/>
        <v/>
      </c>
    </row>
    <row r="127" spans="1:7">
      <c r="A127" s="73">
        <v>38504</v>
      </c>
      <c r="B127" s="104">
        <v>42.7</v>
      </c>
      <c r="C127" s="78"/>
      <c r="D127" s="85">
        <v>74.8</v>
      </c>
      <c r="E127" s="85">
        <f t="shared" si="1"/>
        <v>73.174999999999997</v>
      </c>
      <c r="F127" s="68" t="s">
        <v>142</v>
      </c>
    </row>
    <row r="128" spans="1:7">
      <c r="A128" s="73">
        <v>38596</v>
      </c>
      <c r="B128" s="104">
        <v>42.8</v>
      </c>
      <c r="C128" s="78"/>
      <c r="D128" s="85">
        <v>74.900000000000006</v>
      </c>
      <c r="E128" s="85" t="str">
        <f t="shared" si="1"/>
        <v/>
      </c>
    </row>
    <row r="129" spans="1:7">
      <c r="A129" s="73">
        <v>38687</v>
      </c>
      <c r="B129" s="104">
        <v>42.9</v>
      </c>
      <c r="C129" s="78"/>
      <c r="D129" s="85">
        <v>75.099999999999994</v>
      </c>
      <c r="E129" s="85" t="str">
        <f t="shared" si="1"/>
        <v/>
      </c>
    </row>
    <row r="130" spans="1:7">
      <c r="A130" s="73">
        <v>38777</v>
      </c>
      <c r="B130" s="104">
        <v>42.8</v>
      </c>
      <c r="C130" s="78"/>
      <c r="D130" s="85">
        <v>75.7</v>
      </c>
      <c r="E130" s="85" t="str">
        <f t="shared" si="1"/>
        <v/>
      </c>
    </row>
    <row r="131" spans="1:7">
      <c r="A131" s="73">
        <v>38869</v>
      </c>
      <c r="B131" s="104">
        <v>42.7</v>
      </c>
      <c r="C131" s="78"/>
      <c r="D131" s="85">
        <v>76.599999999999994</v>
      </c>
      <c r="E131" s="85">
        <f t="shared" si="1"/>
        <v>75.574999999999989</v>
      </c>
      <c r="F131" s="68" t="s">
        <v>143</v>
      </c>
    </row>
    <row r="132" spans="1:7">
      <c r="A132" s="73">
        <v>38961</v>
      </c>
      <c r="B132" s="104">
        <v>43</v>
      </c>
      <c r="C132" s="78"/>
      <c r="D132" s="85">
        <v>76.900000000000006</v>
      </c>
      <c r="E132" s="85" t="str">
        <f t="shared" si="1"/>
        <v/>
      </c>
    </row>
    <row r="133" spans="1:7">
      <c r="A133" s="73">
        <v>39052</v>
      </c>
      <c r="B133" s="104">
        <v>43.1</v>
      </c>
      <c r="C133" s="78"/>
      <c r="D133" s="85">
        <v>77.099999999999994</v>
      </c>
      <c r="E133" s="85" t="str">
        <f t="shared" si="1"/>
        <v/>
      </c>
    </row>
    <row r="134" spans="1:7">
      <c r="A134" s="73">
        <v>39142</v>
      </c>
      <c r="B134" s="104">
        <v>43.2</v>
      </c>
      <c r="C134" s="78"/>
      <c r="D134" s="85">
        <v>77.400000000000006</v>
      </c>
      <c r="E134" s="85" t="str">
        <f t="shared" si="1"/>
        <v/>
      </c>
    </row>
    <row r="135" spans="1:7">
      <c r="A135" s="73">
        <v>39234</v>
      </c>
      <c r="B135" s="104">
        <v>43.911633015300566</v>
      </c>
      <c r="C135" s="78"/>
      <c r="D135" s="85">
        <v>78.2</v>
      </c>
      <c r="E135" s="85">
        <f t="shared" si="1"/>
        <v>77.400000000000006</v>
      </c>
      <c r="F135" s="68" t="s">
        <v>144</v>
      </c>
      <c r="G135" s="79"/>
    </row>
    <row r="136" spans="1:7">
      <c r="A136" s="73">
        <v>39326</v>
      </c>
      <c r="B136" s="104">
        <v>44.414449379803351</v>
      </c>
      <c r="C136" s="78"/>
      <c r="D136" s="85">
        <v>78</v>
      </c>
      <c r="E136" s="85" t="str">
        <f t="shared" si="1"/>
        <v/>
      </c>
      <c r="G136" s="79"/>
    </row>
    <row r="137" spans="1:7">
      <c r="A137" s="73">
        <v>39417</v>
      </c>
      <c r="B137" s="104">
        <v>44.692662219111419</v>
      </c>
      <c r="C137" s="78"/>
      <c r="D137" s="85">
        <v>78.2</v>
      </c>
      <c r="E137" s="85" t="str">
        <f t="shared" si="1"/>
        <v/>
      </c>
      <c r="G137" s="79"/>
    </row>
    <row r="138" spans="1:7">
      <c r="A138" s="73">
        <v>39508</v>
      </c>
      <c r="B138" s="104">
        <v>44.816004814462232</v>
      </c>
      <c r="C138" s="78"/>
      <c r="D138" s="85">
        <v>78.5</v>
      </c>
      <c r="E138" s="85" t="str">
        <f t="shared" si="1"/>
        <v/>
      </c>
      <c r="G138" s="79"/>
    </row>
    <row r="139" spans="1:7">
      <c r="A139" s="73">
        <v>39600</v>
      </c>
      <c r="B139" s="104">
        <v>44.873140612795062</v>
      </c>
      <c r="C139" s="78"/>
      <c r="D139" s="85">
        <v>79.099999999999994</v>
      </c>
      <c r="E139" s="85">
        <f t="shared" si="1"/>
        <v>78.449999999999989</v>
      </c>
      <c r="F139" s="68" t="s">
        <v>145</v>
      </c>
      <c r="G139" s="79"/>
    </row>
    <row r="140" spans="1:7">
      <c r="A140" s="73">
        <v>39692</v>
      </c>
      <c r="B140" s="104">
        <v>44.947957739322334</v>
      </c>
      <c r="C140" s="78"/>
      <c r="D140" s="85">
        <v>78.599999999999994</v>
      </c>
      <c r="E140" s="85" t="str">
        <f t="shared" si="1"/>
        <v/>
      </c>
      <c r="G140" s="79"/>
    </row>
    <row r="141" spans="1:7">
      <c r="A141" s="73">
        <v>39783</v>
      </c>
      <c r="B141" s="104">
        <v>44.972410945237904</v>
      </c>
      <c r="C141" s="78"/>
      <c r="D141" s="85">
        <v>79</v>
      </c>
      <c r="E141" s="85" t="str">
        <f t="shared" si="1"/>
        <v/>
      </c>
      <c r="G141" s="79"/>
    </row>
    <row r="142" spans="1:7">
      <c r="A142" s="73">
        <v>39873</v>
      </c>
      <c r="B142" s="104">
        <v>44.919572849737506</v>
      </c>
      <c r="C142" s="78"/>
      <c r="D142" s="85">
        <v>79.400000000000006</v>
      </c>
      <c r="E142" s="85" t="str">
        <f t="shared" si="1"/>
        <v/>
      </c>
      <c r="G142" s="79"/>
    </row>
    <row r="143" spans="1:7">
      <c r="A143" s="73">
        <v>39965</v>
      </c>
      <c r="B143" s="104">
        <v>44.932187739308674</v>
      </c>
      <c r="C143" s="78"/>
      <c r="D143" s="85">
        <v>79.8</v>
      </c>
      <c r="E143" s="85">
        <f t="shared" si="1"/>
        <v>79.2</v>
      </c>
      <c r="F143" s="68" t="s">
        <v>146</v>
      </c>
      <c r="G143" s="79"/>
    </row>
    <row r="144" spans="1:7">
      <c r="A144" s="73">
        <v>40057</v>
      </c>
      <c r="B144" s="104">
        <v>45.080966795523466</v>
      </c>
      <c r="C144" s="78"/>
      <c r="D144" s="85">
        <v>78.8</v>
      </c>
      <c r="E144" s="85" t="str">
        <f t="shared" si="1"/>
        <v/>
      </c>
      <c r="G144" s="79"/>
    </row>
    <row r="145" spans="1:7">
      <c r="A145" s="73">
        <v>40148</v>
      </c>
      <c r="B145" s="104">
        <v>45.128142147549916</v>
      </c>
      <c r="C145" s="78"/>
      <c r="D145" s="85">
        <v>79.599999999999994</v>
      </c>
      <c r="E145" s="85" t="str">
        <f t="shared" si="1"/>
        <v/>
      </c>
      <c r="G145" s="79"/>
    </row>
    <row r="146" spans="1:7">
      <c r="A146" s="73">
        <v>40238</v>
      </c>
      <c r="B146" s="104">
        <v>45.138402485777803</v>
      </c>
      <c r="C146" s="78"/>
      <c r="D146" s="85">
        <v>79.599999999999994</v>
      </c>
      <c r="E146" s="85" t="str">
        <f t="shared" si="1"/>
        <v/>
      </c>
      <c r="G146" s="79"/>
    </row>
    <row r="147" spans="1:7">
      <c r="A147" s="73">
        <v>40330</v>
      </c>
      <c r="B147" s="104">
        <v>45.276690244247334</v>
      </c>
      <c r="C147" s="78"/>
      <c r="D147" s="85">
        <v>80.2</v>
      </c>
      <c r="E147" s="85">
        <f t="shared" si="1"/>
        <v>79.55</v>
      </c>
      <c r="F147" s="68" t="s">
        <v>147</v>
      </c>
      <c r="G147" s="79"/>
    </row>
    <row r="148" spans="1:7">
      <c r="A148" s="73">
        <v>40422</v>
      </c>
      <c r="B148" s="104">
        <v>45.535915711859879</v>
      </c>
      <c r="C148" s="78"/>
      <c r="D148" s="105">
        <v>79.8</v>
      </c>
      <c r="E148" s="85" t="str">
        <f t="shared" si="1"/>
        <v/>
      </c>
      <c r="G148" s="79"/>
    </row>
    <row r="149" spans="1:7">
      <c r="A149" s="73">
        <v>40513</v>
      </c>
      <c r="B149" s="104">
        <v>45.637370102366418</v>
      </c>
      <c r="C149" s="78"/>
      <c r="D149" s="105">
        <v>79.8</v>
      </c>
      <c r="E149" s="85" t="str">
        <f t="shared" si="1"/>
        <v/>
      </c>
      <c r="G149" s="79"/>
    </row>
    <row r="150" spans="1:7">
      <c r="A150" s="73">
        <v>40603</v>
      </c>
      <c r="B150" s="104">
        <v>45.7</v>
      </c>
      <c r="C150" s="78"/>
      <c r="D150" s="105">
        <v>80.2</v>
      </c>
      <c r="E150" s="85" t="str">
        <f t="shared" si="1"/>
        <v/>
      </c>
      <c r="G150" s="79"/>
    </row>
    <row r="151" spans="1:7">
      <c r="A151" s="73">
        <v>40695</v>
      </c>
      <c r="B151" s="104">
        <v>45.9</v>
      </c>
      <c r="C151" s="78"/>
      <c r="D151" s="105">
        <v>80.900000000000006</v>
      </c>
      <c r="E151" s="85">
        <f t="shared" si="1"/>
        <v>80.175000000000011</v>
      </c>
      <c r="F151" s="68" t="s">
        <v>148</v>
      </c>
      <c r="G151" s="79"/>
    </row>
    <row r="152" spans="1:7">
      <c r="A152" s="73">
        <v>40787</v>
      </c>
      <c r="B152" s="86">
        <v>46.2</v>
      </c>
      <c r="C152" s="5"/>
      <c r="D152" s="105">
        <v>80.7</v>
      </c>
      <c r="E152" s="85" t="str">
        <f t="shared" si="1"/>
        <v/>
      </c>
      <c r="G152" s="79"/>
    </row>
    <row r="153" spans="1:7">
      <c r="A153" s="73">
        <v>40878</v>
      </c>
      <c r="B153" s="86">
        <v>46.2</v>
      </c>
      <c r="C153" s="5"/>
      <c r="D153" s="105">
        <v>80.900000000000006</v>
      </c>
      <c r="E153" s="85" t="str">
        <f t="shared" si="1"/>
        <v/>
      </c>
      <c r="G153" s="79"/>
    </row>
    <row r="154" spans="1:7">
      <c r="A154" s="73">
        <v>40969</v>
      </c>
      <c r="B154" s="86">
        <v>46.2</v>
      </c>
      <c r="C154" s="5"/>
      <c r="D154" s="105">
        <v>81.2</v>
      </c>
      <c r="E154" s="85" t="str">
        <f t="shared" si="1"/>
        <v/>
      </c>
      <c r="G154" s="79"/>
    </row>
    <row r="155" spans="1:7">
      <c r="A155" s="73">
        <v>41061</v>
      </c>
      <c r="B155" s="86">
        <v>46.6</v>
      </c>
      <c r="C155" s="5"/>
      <c r="D155" s="105">
        <v>82</v>
      </c>
      <c r="E155" s="85">
        <f t="shared" si="1"/>
        <v>81.2</v>
      </c>
      <c r="F155" s="68" t="s">
        <v>149</v>
      </c>
      <c r="G155" s="79"/>
    </row>
    <row r="156" spans="1:7">
      <c r="A156" s="73">
        <v>41153</v>
      </c>
      <c r="B156" s="86">
        <v>46.7</v>
      </c>
      <c r="C156" s="5"/>
      <c r="D156" s="105">
        <v>81.7</v>
      </c>
      <c r="E156" s="85" t="str">
        <f t="shared" si="1"/>
        <v/>
      </c>
      <c r="G156" s="79"/>
    </row>
    <row r="157" spans="1:7">
      <c r="A157" s="73">
        <v>41244</v>
      </c>
      <c r="B157" s="86">
        <v>46.7</v>
      </c>
      <c r="C157" s="5"/>
      <c r="D157" s="105">
        <v>82</v>
      </c>
      <c r="E157" s="85" t="str">
        <f t="shared" si="1"/>
        <v/>
      </c>
      <c r="G157" s="79"/>
    </row>
    <row r="158" spans="1:7">
      <c r="A158" s="73">
        <v>41334</v>
      </c>
      <c r="B158" s="86">
        <v>46.7</v>
      </c>
      <c r="C158" s="5"/>
      <c r="D158" s="105">
        <v>82.4</v>
      </c>
      <c r="E158" s="85" t="str">
        <f t="shared" si="1"/>
        <v/>
      </c>
      <c r="G158" s="79"/>
    </row>
    <row r="159" spans="1:7">
      <c r="A159" s="73">
        <v>41426</v>
      </c>
      <c r="B159" s="86">
        <v>46.9</v>
      </c>
      <c r="C159" s="5"/>
      <c r="D159" s="105">
        <v>82.8</v>
      </c>
      <c r="E159" s="85">
        <f t="shared" si="1"/>
        <v>82.224999999999994</v>
      </c>
      <c r="F159" s="68" t="s">
        <v>150</v>
      </c>
      <c r="G159" s="79"/>
    </row>
    <row r="160" spans="1:7">
      <c r="A160" s="73">
        <v>41518</v>
      </c>
      <c r="B160" s="86">
        <v>47.1</v>
      </c>
      <c r="C160" s="5"/>
      <c r="D160" s="105">
        <v>82.8</v>
      </c>
      <c r="E160" s="85" t="str">
        <f t="shared" si="1"/>
        <v/>
      </c>
      <c r="G160" s="79"/>
    </row>
    <row r="161" spans="1:18">
      <c r="A161" s="73">
        <v>41609</v>
      </c>
      <c r="B161" s="89">
        <v>47</v>
      </c>
      <c r="C161" s="17"/>
      <c r="D161" s="105">
        <v>83.1</v>
      </c>
      <c r="E161" s="85" t="str">
        <f t="shared" si="1"/>
        <v/>
      </c>
      <c r="G161" s="79"/>
    </row>
    <row r="162" spans="1:18">
      <c r="A162" s="73">
        <v>41699</v>
      </c>
      <c r="B162" s="89">
        <v>47</v>
      </c>
      <c r="C162" s="17"/>
      <c r="D162" s="105">
        <v>83.6</v>
      </c>
      <c r="E162" s="85" t="str">
        <f t="shared" si="1"/>
        <v/>
      </c>
      <c r="G162" s="79"/>
    </row>
    <row r="163" spans="1:18">
      <c r="A163" s="73">
        <v>41791</v>
      </c>
      <c r="B163" s="86">
        <v>47.3</v>
      </c>
      <c r="C163" s="5"/>
      <c r="D163" s="105">
        <v>84.1</v>
      </c>
      <c r="E163" s="85">
        <f t="shared" si="1"/>
        <v>83.399999999999991</v>
      </c>
      <c r="F163" s="68" t="s">
        <v>151</v>
      </c>
      <c r="G163" s="79"/>
      <c r="H163" s="78"/>
      <c r="I163" s="78"/>
      <c r="J163" s="78"/>
      <c r="K163" s="78"/>
      <c r="L163" s="78"/>
      <c r="M163" s="78"/>
      <c r="N163" s="78"/>
      <c r="O163" s="78"/>
      <c r="P163" s="78"/>
      <c r="Q163" s="78"/>
      <c r="R163" s="78"/>
    </row>
    <row r="164" spans="1:18">
      <c r="A164" s="73">
        <v>41883</v>
      </c>
      <c r="B164" s="86">
        <v>47.3</v>
      </c>
      <c r="C164" s="5"/>
      <c r="D164" s="105">
        <v>84</v>
      </c>
      <c r="E164" s="85" t="str">
        <f t="shared" si="1"/>
        <v/>
      </c>
      <c r="H164" s="78"/>
      <c r="I164" s="78"/>
      <c r="J164" s="78"/>
      <c r="K164" s="78"/>
      <c r="L164" s="78"/>
      <c r="M164" s="78"/>
      <c r="N164" s="78"/>
      <c r="O164" s="78"/>
    </row>
    <row r="165" spans="1:18">
      <c r="A165" s="73">
        <v>41974</v>
      </c>
      <c r="B165" s="86">
        <v>47.3</v>
      </c>
      <c r="C165" s="5"/>
      <c r="D165" s="105">
        <v>84.2</v>
      </c>
      <c r="E165" s="85" t="str">
        <f t="shared" si="1"/>
        <v/>
      </c>
    </row>
    <row r="166" spans="1:18">
      <c r="A166" s="73">
        <v>42064</v>
      </c>
      <c r="B166" s="86">
        <v>47.3</v>
      </c>
      <c r="C166" s="5"/>
      <c r="D166" s="105">
        <v>84</v>
      </c>
      <c r="E166" s="85" t="str">
        <f t="shared" si="1"/>
        <v/>
      </c>
    </row>
    <row r="167" spans="1:18">
      <c r="A167" s="73">
        <v>42156</v>
      </c>
      <c r="B167" s="86">
        <v>47.4</v>
      </c>
      <c r="C167" s="5"/>
      <c r="D167" s="105">
        <v>85.1</v>
      </c>
      <c r="E167" s="85">
        <f t="shared" si="1"/>
        <v>84.324999999999989</v>
      </c>
      <c r="F167" s="68" t="s">
        <v>152</v>
      </c>
    </row>
    <row r="168" spans="1:18">
      <c r="A168" s="73">
        <v>42248</v>
      </c>
      <c r="B168" s="86">
        <v>47.3</v>
      </c>
      <c r="C168" s="5"/>
      <c r="D168" s="105">
        <v>84.6</v>
      </c>
      <c r="E168" s="85" t="str">
        <f t="shared" si="1"/>
        <v/>
      </c>
    </row>
    <row r="169" spans="1:18">
      <c r="A169" s="73">
        <v>42339</v>
      </c>
      <c r="B169" s="86">
        <v>47.2</v>
      </c>
      <c r="C169" s="5"/>
      <c r="D169" s="105">
        <v>84.9</v>
      </c>
      <c r="E169" s="85" t="str">
        <f t="shared" si="1"/>
        <v/>
      </c>
    </row>
    <row r="170" spans="1:18">
      <c r="A170" s="73">
        <v>42430</v>
      </c>
      <c r="B170" s="89">
        <v>47</v>
      </c>
      <c r="C170" s="17"/>
      <c r="D170" s="105">
        <v>85.1</v>
      </c>
      <c r="E170" s="85" t="str">
        <f t="shared" si="1"/>
        <v/>
      </c>
    </row>
    <row r="171" spans="1:18">
      <c r="A171" s="73">
        <v>42522</v>
      </c>
      <c r="B171" s="86">
        <v>46.8</v>
      </c>
      <c r="C171" s="5"/>
      <c r="D171" s="105">
        <v>85.9</v>
      </c>
      <c r="E171" s="85">
        <f t="shared" si="1"/>
        <v>85.125</v>
      </c>
      <c r="F171" s="68" t="s">
        <v>72</v>
      </c>
    </row>
    <row r="172" spans="1:18">
      <c r="A172" s="73">
        <v>42614</v>
      </c>
      <c r="B172" s="89">
        <v>46.7</v>
      </c>
      <c r="C172" s="17"/>
      <c r="D172" s="105">
        <v>85.4</v>
      </c>
      <c r="E172" s="85" t="str">
        <f t="shared" si="1"/>
        <v/>
      </c>
    </row>
    <row r="173" spans="1:18">
      <c r="A173" s="73">
        <v>42705</v>
      </c>
      <c r="B173" s="89">
        <v>46.5</v>
      </c>
      <c r="C173" s="17"/>
      <c r="D173" s="105">
        <v>85.3</v>
      </c>
      <c r="E173" s="85" t="str">
        <f t="shared" si="1"/>
        <v/>
      </c>
    </row>
    <row r="174" spans="1:18">
      <c r="A174" s="73">
        <v>42795</v>
      </c>
      <c r="B174" s="89">
        <v>46.3</v>
      </c>
      <c r="C174" s="17"/>
      <c r="D174" s="105">
        <v>85.6</v>
      </c>
      <c r="E174" s="85" t="str">
        <f t="shared" si="1"/>
        <v/>
      </c>
    </row>
    <row r="175" spans="1:18">
      <c r="A175" s="73">
        <v>42887</v>
      </c>
      <c r="B175" s="89">
        <v>46</v>
      </c>
      <c r="C175" s="17"/>
      <c r="D175" s="105">
        <v>86.4</v>
      </c>
      <c r="E175" s="85">
        <f t="shared" si="1"/>
        <v>85.674999999999983</v>
      </c>
      <c r="F175" s="68" t="s">
        <v>73</v>
      </c>
    </row>
    <row r="176" spans="1:18">
      <c r="A176" s="73">
        <v>42979</v>
      </c>
      <c r="B176" s="89">
        <v>45.8</v>
      </c>
      <c r="C176" s="17"/>
      <c r="D176" s="105">
        <v>85.9</v>
      </c>
      <c r="E176" s="85" t="str">
        <f t="shared" ref="E176:E195" si="2">IF(OR(D176=0,D176="",F176=0,F176=""),"",AVERAGE(D173:D176))</f>
        <v/>
      </c>
    </row>
    <row r="177" spans="1:14">
      <c r="A177" s="73">
        <v>43070</v>
      </c>
      <c r="B177" s="89">
        <v>45.6</v>
      </c>
      <c r="C177" s="17"/>
      <c r="D177" s="105">
        <v>85.7</v>
      </c>
      <c r="E177" s="85" t="str">
        <f t="shared" si="2"/>
        <v/>
      </c>
    </row>
    <row r="178" spans="1:14">
      <c r="A178" s="73">
        <v>43160</v>
      </c>
      <c r="B178" s="89">
        <v>45.5</v>
      </c>
      <c r="C178" s="17"/>
      <c r="D178" s="105">
        <v>85.8</v>
      </c>
      <c r="E178" s="85" t="str">
        <f t="shared" si="2"/>
        <v/>
      </c>
    </row>
    <row r="179" spans="1:14">
      <c r="A179" s="73">
        <v>43252</v>
      </c>
      <c r="B179" s="89">
        <v>45.1</v>
      </c>
      <c r="C179" s="17"/>
      <c r="D179" s="105">
        <v>86.8</v>
      </c>
      <c r="E179" s="85">
        <f t="shared" si="2"/>
        <v>86.050000000000011</v>
      </c>
      <c r="F179" s="68" t="s">
        <v>74</v>
      </c>
    </row>
    <row r="180" spans="1:14">
      <c r="A180" s="73">
        <v>43344</v>
      </c>
      <c r="B180" s="89">
        <v>44.8</v>
      </c>
      <c r="C180" s="17"/>
      <c r="D180" s="105">
        <v>86.1</v>
      </c>
      <c r="E180" s="85" t="str">
        <f t="shared" si="2"/>
        <v/>
      </c>
      <c r="F180" s="68" t="str">
        <f t="shared" ref="F180:F182" si="3">IF(MONTH(A180)=6,YEAR(A180)&amp;"-"&amp;MOD(YEAR(A180)+1,100),"")</f>
        <v/>
      </c>
    </row>
    <row r="181" spans="1:14" ht="13.5" customHeight="1">
      <c r="A181" s="73">
        <v>43435</v>
      </c>
      <c r="B181" s="89">
        <v>44.6</v>
      </c>
      <c r="C181" s="17"/>
      <c r="D181" s="105">
        <v>85.888542000000001</v>
      </c>
      <c r="E181" s="85" t="str">
        <f t="shared" si="2"/>
        <v/>
      </c>
      <c r="F181" s="68" t="str">
        <f t="shared" si="3"/>
        <v/>
      </c>
    </row>
    <row r="182" spans="1:14" ht="13.5" customHeight="1">
      <c r="A182" s="73">
        <v>43525</v>
      </c>
      <c r="B182" s="89">
        <v>44.5</v>
      </c>
      <c r="C182" s="17"/>
      <c r="D182" s="105">
        <v>85.888542000000001</v>
      </c>
      <c r="E182" s="85" t="str">
        <f t="shared" si="2"/>
        <v/>
      </c>
      <c r="F182" s="68" t="str">
        <f t="shared" si="3"/>
        <v/>
      </c>
    </row>
    <row r="183" spans="1:14" ht="13.5" customHeight="1">
      <c r="A183" s="73">
        <v>43617</v>
      </c>
      <c r="B183" s="89">
        <v>44.2</v>
      </c>
      <c r="C183" s="17"/>
      <c r="D183" s="105">
        <v>87</v>
      </c>
      <c r="E183" s="85">
        <f t="shared" si="2"/>
        <v>86.219270999999992</v>
      </c>
      <c r="F183" s="68" t="s">
        <v>158</v>
      </c>
      <c r="K183" s="80"/>
    </row>
    <row r="184" spans="1:14" ht="13.5" customHeight="1">
      <c r="A184" s="73">
        <v>43709</v>
      </c>
      <c r="B184" s="89">
        <v>44.1</v>
      </c>
      <c r="C184" s="17"/>
      <c r="D184" s="105">
        <v>85.8</v>
      </c>
      <c r="E184" s="85" t="str">
        <f t="shared" si="2"/>
        <v/>
      </c>
      <c r="F184" s="68" t="str">
        <f>IF(MONTH(A184)=6,YEAR(A184)&amp;"-"&amp;MOD(YEAR(A184)+1,100),"")</f>
        <v/>
      </c>
      <c r="K184" s="80"/>
      <c r="L184" s="80"/>
    </row>
    <row r="185" spans="1:14">
      <c r="A185" s="73">
        <v>43800</v>
      </c>
      <c r="B185" s="89">
        <v>44</v>
      </c>
      <c r="C185" s="17"/>
      <c r="D185" s="105">
        <v>85.4</v>
      </c>
      <c r="E185" s="85" t="str">
        <f t="shared" si="2"/>
        <v/>
      </c>
      <c r="F185" s="68" t="str">
        <f>IF(MONTH(A185)=6,YEAR(A185)&amp;"-"&amp;MOD(YEAR(A185)+1,100),"")</f>
        <v/>
      </c>
      <c r="L185" s="80"/>
    </row>
    <row r="186" spans="1:14">
      <c r="A186" s="73">
        <v>43891</v>
      </c>
      <c r="B186" s="89">
        <v>43.8</v>
      </c>
      <c r="C186" s="17"/>
      <c r="D186" s="105">
        <v>85.9</v>
      </c>
      <c r="E186" s="85" t="str">
        <f t="shared" si="2"/>
        <v/>
      </c>
      <c r="F186" s="68" t="str">
        <f>IF(MONTH(A186)=6,YEAR(A186)&amp;"-"&amp;MOD(YEAR(A186)+1,100),"")</f>
        <v/>
      </c>
      <c r="K186" s="80"/>
      <c r="L186" s="80"/>
      <c r="M186" s="80"/>
      <c r="N186" s="80"/>
    </row>
    <row r="187" spans="1:14">
      <c r="A187" s="73">
        <v>43983</v>
      </c>
      <c r="B187" s="78">
        <v>43.6</v>
      </c>
      <c r="C187" s="5"/>
      <c r="D187" s="78">
        <v>92.5</v>
      </c>
      <c r="E187" s="85">
        <f t="shared" si="2"/>
        <v>87.4</v>
      </c>
      <c r="F187" s="68" t="s">
        <v>159</v>
      </c>
    </row>
    <row r="188" spans="1:14">
      <c r="A188" s="73">
        <v>44075</v>
      </c>
      <c r="B188" s="78">
        <v>44</v>
      </c>
      <c r="C188" s="17"/>
      <c r="D188" s="78">
        <v>90.4</v>
      </c>
      <c r="E188" s="85" t="str">
        <f t="shared" si="2"/>
        <v/>
      </c>
    </row>
    <row r="189" spans="1:14">
      <c r="A189" s="73">
        <v>44166</v>
      </c>
      <c r="B189" s="78">
        <v>44.1</v>
      </c>
      <c r="C189" s="78"/>
      <c r="D189" s="78">
        <v>88.1</v>
      </c>
      <c r="E189" s="85" t="str">
        <f t="shared" si="2"/>
        <v/>
      </c>
    </row>
    <row r="190" spans="1:14">
      <c r="A190" s="73">
        <v>44256</v>
      </c>
      <c r="B190" s="78">
        <v>44.4</v>
      </c>
      <c r="C190" s="78"/>
      <c r="D190" s="78">
        <v>87.5</v>
      </c>
      <c r="E190" s="85" t="str">
        <f t="shared" si="2"/>
        <v/>
      </c>
    </row>
    <row r="191" spans="1:14">
      <c r="A191" s="73">
        <v>44348</v>
      </c>
      <c r="B191" s="78">
        <v>44.5</v>
      </c>
      <c r="C191" s="78"/>
      <c r="D191" s="78">
        <v>88.9</v>
      </c>
      <c r="E191" s="85">
        <f t="shared" si="2"/>
        <v>88.724999999999994</v>
      </c>
      <c r="F191" s="68" t="s">
        <v>160</v>
      </c>
    </row>
    <row r="192" spans="1:14">
      <c r="A192" s="73">
        <v>44440</v>
      </c>
      <c r="B192" s="78">
        <v>44.7</v>
      </c>
      <c r="C192" s="78"/>
      <c r="D192" s="78">
        <v>89.6</v>
      </c>
      <c r="E192" s="85" t="str">
        <f t="shared" si="2"/>
        <v/>
      </c>
    </row>
    <row r="193" spans="1:10">
      <c r="A193" s="73">
        <v>44531</v>
      </c>
      <c r="B193" s="78">
        <v>44.9</v>
      </c>
      <c r="C193" s="78"/>
      <c r="D193" s="78">
        <v>88.587170154004994</v>
      </c>
      <c r="E193" s="85" t="str">
        <f t="shared" si="2"/>
        <v/>
      </c>
    </row>
    <row r="194" spans="1:10">
      <c r="A194" s="73">
        <v>44621</v>
      </c>
      <c r="B194" s="78">
        <v>45.1</v>
      </c>
      <c r="D194" s="78">
        <v>88.1</v>
      </c>
      <c r="E194" s="85" t="str">
        <f t="shared" si="2"/>
        <v/>
      </c>
    </row>
    <row r="195" spans="1:10">
      <c r="A195" s="73">
        <v>44713</v>
      </c>
      <c r="B195" s="78">
        <v>44.9</v>
      </c>
      <c r="D195" s="78">
        <v>87.1</v>
      </c>
      <c r="E195" s="85">
        <f t="shared" si="2"/>
        <v>88.346792538501262</v>
      </c>
      <c r="F195" s="68" t="s">
        <v>161</v>
      </c>
    </row>
    <row r="196" spans="1:10">
      <c r="A196" s="73">
        <v>44805</v>
      </c>
      <c r="B196" s="78">
        <v>45</v>
      </c>
      <c r="D196" s="78">
        <v>83.5</v>
      </c>
    </row>
    <row r="197" spans="1:10">
      <c r="A197" s="73">
        <v>44896</v>
      </c>
      <c r="B197" s="78">
        <v>44.9</v>
      </c>
      <c r="D197" s="78">
        <v>80.599999999999994</v>
      </c>
    </row>
    <row r="198" spans="1:10">
      <c r="A198" s="73">
        <v>44986</v>
      </c>
      <c r="B198" s="78">
        <v>44.8</v>
      </c>
      <c r="D198" s="78">
        <v>78.2</v>
      </c>
    </row>
    <row r="199" spans="1:10">
      <c r="A199" s="73">
        <v>45078</v>
      </c>
      <c r="B199" s="78">
        <v>44.8</v>
      </c>
      <c r="D199" s="78">
        <v>78.900000000000006</v>
      </c>
      <c r="E199" s="78">
        <v>80.2</v>
      </c>
      <c r="F199" s="68" t="s">
        <v>164</v>
      </c>
    </row>
    <row r="200" spans="1:10">
      <c r="A200" s="73">
        <v>45170</v>
      </c>
      <c r="B200" s="78">
        <v>44.9</v>
      </c>
      <c r="D200" s="78">
        <v>76.599999999999994</v>
      </c>
    </row>
    <row r="201" spans="1:10">
      <c r="A201" s="73">
        <v>45261</v>
      </c>
      <c r="B201" s="78">
        <v>44.8</v>
      </c>
      <c r="C201" s="81"/>
      <c r="D201" s="78">
        <v>76.599999999999994</v>
      </c>
      <c r="J201" s="81"/>
    </row>
    <row r="202" spans="1:10">
      <c r="A202" s="73">
        <v>45352</v>
      </c>
      <c r="B202" s="78">
        <v>44.9</v>
      </c>
      <c r="D202" s="78">
        <f>0.772189095512178*100</f>
        <v>77.218909551217791</v>
      </c>
    </row>
    <row r="203" spans="1:10">
      <c r="A203" s="73">
        <v>45444</v>
      </c>
      <c r="B203" s="78">
        <v>44.8</v>
      </c>
      <c r="D203" s="78">
        <v>78.900000000000006</v>
      </c>
      <c r="E203" s="78">
        <v>77.3</v>
      </c>
      <c r="F203" s="68" t="s">
        <v>165</v>
      </c>
    </row>
    <row r="207" spans="1:10" ht="9" customHeight="1"/>
  </sheetData>
  <mergeCells count="2">
    <mergeCell ref="D3:F3"/>
    <mergeCell ref="D5:F5"/>
  </mergeCells>
  <pageMargins left="0.7" right="0.7" top="0.75" bottom="0.75" header="0.3" footer="0.3"/>
  <pageSetup paperSize="9" orientation="portrait" horizontalDpi="300" verticalDpi="0" copies="0" r:id="rId1"/>
  <headerFooter>
    <oddHeader>&amp;C&amp;"Calibri"&amp;12&amp;KFF0000OFFICIAL&amp;1#</oddHeader>
    <oddFooter>&amp;C&amp;1#&amp;"Calibri"&amp;12&amp;KFF0000OFFICIAL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Ch.7 Demographics</vt:lpstr>
      <vt:lpstr>7.1 Estimated Resident Pop.</vt:lpstr>
      <vt:lpstr>7.2 Components of pop. change</vt:lpstr>
      <vt:lpstr>7.3 Overseas arrivals</vt:lpstr>
      <vt:lpstr>7.4 Bulk billing and private he</vt:lpstr>
      <vt:lpstr>lastrow</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McGann, Christopher (DPS)</dc:creator>
  <cp:lastModifiedBy>Robertson, Grey (DPS)</cp:lastModifiedBy>
  <dcterms:created xsi:type="dcterms:W3CDTF">2022-05-02T05:23:06Z</dcterms:created>
  <dcterms:modified xsi:type="dcterms:W3CDTF">2024-08-29T07:40:40Z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5ddafa8-020c-475f-9b90-e933059521af_Enabled">
    <vt:lpwstr>true</vt:lpwstr>
  </property>
  <property fmtid="{D5CDD505-2E9C-101B-9397-08002B2CF9AE}" pid="3" name="MSIP_Label_c5ddafa8-020c-475f-9b90-e933059521af_SetDate">
    <vt:lpwstr>2023-05-01T00:13:42Z</vt:lpwstr>
  </property>
  <property fmtid="{D5CDD505-2E9C-101B-9397-08002B2CF9AE}" pid="4" name="MSIP_Label_c5ddafa8-020c-475f-9b90-e933059521af_Method">
    <vt:lpwstr>Privileged</vt:lpwstr>
  </property>
  <property fmtid="{D5CDD505-2E9C-101B-9397-08002B2CF9AE}" pid="5" name="MSIP_Label_c5ddafa8-020c-475f-9b90-e933059521af_Name">
    <vt:lpwstr>Official</vt:lpwstr>
  </property>
  <property fmtid="{D5CDD505-2E9C-101B-9397-08002B2CF9AE}" pid="6" name="MSIP_Label_c5ddafa8-020c-475f-9b90-e933059521af_SiteId">
    <vt:lpwstr>f6214c15-3a99-47d1-b862-c9648e927316</vt:lpwstr>
  </property>
  <property fmtid="{D5CDD505-2E9C-101B-9397-08002B2CF9AE}" pid="7" name="MSIP_Label_c5ddafa8-020c-475f-9b90-e933059521af_ActionId">
    <vt:lpwstr>61785043-ebb6-4ca4-896f-c958afddabfb</vt:lpwstr>
  </property>
  <property fmtid="{D5CDD505-2E9C-101B-9397-08002B2CF9AE}" pid="8" name="MSIP_Label_c5ddafa8-020c-475f-9b90-e933059521af_ContentBits">
    <vt:lpwstr>3</vt:lpwstr>
  </property>
</Properties>
</file>